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490" windowHeight="7650" activeTab="2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13'!$A$1:$K$58</definedName>
    <definedName name="_xlnm.Print_Area" localSheetId="1">'GASTOS E INVERSIONES'!$A$1:$O$45</definedName>
    <definedName name="_xlnm.Print_Area" localSheetId="0">INGRESOS!$A$1:$K$40</definedName>
    <definedName name="Print_Area" localSheetId="2">'FORMATO 13'!$A$1:$K$58</definedName>
    <definedName name="Print_Area" localSheetId="1">'GASTOS E INVERSIONES'!$A$1:$O$45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K15" i="3"/>
  <c r="K10" i="3"/>
  <c r="K30" i="3" l="1"/>
  <c r="K20" i="3"/>
  <c r="K25" i="3"/>
  <c r="K19" i="3"/>
  <c r="K12" i="3"/>
  <c r="K24" i="3" l="1"/>
  <c r="K40" i="3" l="1"/>
  <c r="J51" i="3" l="1"/>
  <c r="I51" i="3"/>
  <c r="K50" i="3" l="1"/>
  <c r="K49" i="3"/>
  <c r="K48" i="3"/>
  <c r="G28" i="1" l="1"/>
  <c r="J28" i="1" s="1"/>
  <c r="K9" i="3"/>
  <c r="D12" i="2"/>
  <c r="I14" i="2"/>
  <c r="I13" i="2"/>
  <c r="H20" i="1"/>
  <c r="H30" i="1"/>
  <c r="AK2" i="4" l="1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8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K16" i="2" s="1"/>
  <c r="K14" i="2"/>
  <c r="K13" i="2"/>
  <c r="H15" i="2"/>
  <c r="G15" i="2"/>
  <c r="F15" i="2"/>
  <c r="E15" i="2"/>
  <c r="H12" i="2"/>
  <c r="G12" i="2"/>
  <c r="F12" i="2"/>
  <c r="E12" i="2"/>
  <c r="D15" i="2"/>
  <c r="L20" i="2" l="1"/>
  <c r="M20" i="2" s="1"/>
  <c r="D11" i="2"/>
  <c r="D36" i="2" s="1"/>
  <c r="F11" i="2"/>
  <c r="H11" i="2"/>
  <c r="K24" i="2"/>
  <c r="L23" i="2"/>
  <c r="M23" i="2" s="1"/>
  <c r="L25" i="2"/>
  <c r="M25" i="2" s="1"/>
  <c r="K21" i="2"/>
  <c r="G11" i="2"/>
  <c r="L18" i="2"/>
  <c r="M18" i="2" s="1"/>
  <c r="O29" i="2"/>
  <c r="O26" i="2"/>
  <c r="J11" i="2"/>
  <c r="J36" i="2" s="1"/>
  <c r="L13" i="2"/>
  <c r="M13" i="2" s="1"/>
  <c r="L22" i="2"/>
  <c r="M22" i="2" s="1"/>
  <c r="L19" i="2"/>
  <c r="M19" i="2" s="1"/>
  <c r="L17" i="2"/>
  <c r="M17" i="2" s="1"/>
  <c r="L16" i="2"/>
  <c r="M16" i="2" s="1"/>
  <c r="L14" i="2"/>
  <c r="M14" i="2" s="1"/>
  <c r="E11" i="2"/>
  <c r="E36" i="2" s="1"/>
  <c r="I12" i="2"/>
  <c r="K12" i="2" s="1"/>
  <c r="G27" i="1" l="1"/>
  <c r="G26" i="1"/>
  <c r="G24" i="1"/>
  <c r="J24" i="1" s="1"/>
  <c r="F25" i="1"/>
  <c r="I27" i="1" l="1"/>
  <c r="J27" i="1"/>
  <c r="I26" i="1"/>
  <c r="J26" i="1"/>
  <c r="K24" i="1"/>
  <c r="I24" i="1"/>
  <c r="G25" i="1"/>
  <c r="L2" i="4"/>
  <c r="M2" i="4" s="1"/>
  <c r="F30" i="1"/>
  <c r="I2" i="4" s="1"/>
  <c r="E30" i="1"/>
  <c r="H2" i="4" s="1"/>
  <c r="D30" i="1"/>
  <c r="G2" i="4" s="1"/>
  <c r="D25" i="1"/>
  <c r="G21" i="1"/>
  <c r="F20" i="1"/>
  <c r="E20" i="1"/>
  <c r="D20" i="1"/>
  <c r="I21" i="1" l="1"/>
  <c r="J21" i="1"/>
  <c r="J2" i="4"/>
  <c r="O2" i="4" s="1"/>
  <c r="F36" i="2"/>
  <c r="H14" i="1"/>
  <c r="G23" i="1"/>
  <c r="G22" i="1"/>
  <c r="F17" i="1"/>
  <c r="F14" i="1"/>
  <c r="E25" i="1"/>
  <c r="E17" i="1"/>
  <c r="E14" i="1"/>
  <c r="I23" i="1" l="1"/>
  <c r="J23" i="1"/>
  <c r="I22" i="1"/>
  <c r="J22" i="1"/>
  <c r="J20" i="1" s="1"/>
  <c r="G20" i="1"/>
  <c r="I20" i="1" s="1"/>
  <c r="K21" i="1"/>
  <c r="E13" i="1"/>
  <c r="F13" i="1"/>
  <c r="F12" i="1" s="1"/>
  <c r="K23" i="1" l="1"/>
  <c r="K22" i="1"/>
  <c r="K11" i="3" l="1"/>
  <c r="K47" i="3"/>
  <c r="K46" i="3"/>
  <c r="K45" i="3"/>
  <c r="K44" i="3"/>
  <c r="K43" i="3"/>
  <c r="K42" i="3"/>
  <c r="K41" i="3"/>
  <c r="K39" i="3"/>
  <c r="K38" i="3"/>
  <c r="K37" i="3"/>
  <c r="K36" i="3"/>
  <c r="K35" i="3"/>
  <c r="K34" i="3"/>
  <c r="K33" i="3"/>
  <c r="K32" i="3"/>
  <c r="K31" i="3"/>
  <c r="K29" i="3"/>
  <c r="K28" i="3"/>
  <c r="K27" i="3"/>
  <c r="K23" i="3"/>
  <c r="K22" i="3"/>
  <c r="K21" i="3"/>
  <c r="K18" i="3"/>
  <c r="K17" i="3"/>
  <c r="K16" i="3"/>
  <c r="K14" i="3"/>
  <c r="K13" i="3"/>
  <c r="I35" i="2" l="1"/>
  <c r="I34" i="2"/>
  <c r="I33" i="2"/>
  <c r="I32" i="2"/>
  <c r="I31" i="2"/>
  <c r="K31" i="2" s="1"/>
  <c r="I30" i="2"/>
  <c r="K30" i="2" s="1"/>
  <c r="I28" i="2"/>
  <c r="K28" i="2" s="1"/>
  <c r="I27" i="2"/>
  <c r="K27" i="2" s="1"/>
  <c r="G19" i="1"/>
  <c r="G18" i="1"/>
  <c r="G16" i="1"/>
  <c r="J16" i="1" s="1"/>
  <c r="G15" i="1"/>
  <c r="J15" i="1" s="1"/>
  <c r="H25" i="1"/>
  <c r="I25" i="1" s="1"/>
  <c r="H17" i="1"/>
  <c r="D14" i="1"/>
  <c r="D17" i="1"/>
  <c r="J19" i="1" l="1"/>
  <c r="K19" i="1" s="1"/>
  <c r="I19" i="1"/>
  <c r="L33" i="2"/>
  <c r="M33" i="2" s="1"/>
  <c r="K33" i="2"/>
  <c r="L35" i="2"/>
  <c r="M35" i="2" s="1"/>
  <c r="K35" i="2"/>
  <c r="L32" i="2"/>
  <c r="M32" i="2" s="1"/>
  <c r="K32" i="2"/>
  <c r="L34" i="2"/>
  <c r="M34" i="2" s="1"/>
  <c r="K34" i="2"/>
  <c r="H13" i="1"/>
  <c r="I18" i="1"/>
  <c r="J18" i="1"/>
  <c r="G30" i="1"/>
  <c r="I30" i="1" s="1"/>
  <c r="D13" i="1"/>
  <c r="D12" i="1" s="1"/>
  <c r="R2" i="4"/>
  <c r="AP2" i="4" s="1"/>
  <c r="AR2" i="4" s="1"/>
  <c r="O14" i="2"/>
  <c r="I16" i="1"/>
  <c r="K15" i="1"/>
  <c r="I15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8" i="1"/>
  <c r="G14" i="1"/>
  <c r="I14" i="1" s="1"/>
  <c r="G17" i="1"/>
  <c r="I17" i="1" s="1"/>
  <c r="K27" i="1"/>
  <c r="L30" i="2"/>
  <c r="M30" i="2" s="1"/>
  <c r="H36" i="2"/>
  <c r="L28" i="2"/>
  <c r="M28" i="2" s="1"/>
  <c r="K26" i="1"/>
  <c r="L12" i="2"/>
  <c r="M12" i="2" s="1"/>
  <c r="N15" i="2"/>
  <c r="O15" i="2" s="1"/>
  <c r="G36" i="2"/>
  <c r="E12" i="1"/>
  <c r="J29" i="1"/>
  <c r="J17" i="1" l="1"/>
  <c r="K17" i="1" s="1"/>
  <c r="K18" i="1"/>
  <c r="I11" i="2"/>
  <c r="K11" i="2" s="1"/>
  <c r="K15" i="2"/>
  <c r="K16" i="1"/>
  <c r="J14" i="1"/>
  <c r="H12" i="1"/>
  <c r="N11" i="2"/>
  <c r="L29" i="2"/>
  <c r="M29" i="2" s="1"/>
  <c r="L26" i="2"/>
  <c r="M26" i="2" s="1"/>
  <c r="L15" i="2"/>
  <c r="M15" i="2" s="1"/>
  <c r="J30" i="1"/>
  <c r="K30" i="1" s="1"/>
  <c r="G13" i="1"/>
  <c r="I13" i="1" s="1"/>
  <c r="J25" i="1"/>
  <c r="K25" i="1" s="1"/>
  <c r="K20" i="1"/>
  <c r="O11" i="2" l="1"/>
  <c r="N36" i="2"/>
  <c r="O36" i="2" s="1"/>
  <c r="J13" i="1"/>
  <c r="J12" i="1" s="1"/>
  <c r="K14" i="1"/>
  <c r="L11" i="2"/>
  <c r="M11" i="2" s="1"/>
  <c r="G12" i="1"/>
  <c r="I12" i="1" s="1"/>
  <c r="L36" i="2" l="1"/>
  <c r="K12" i="1"/>
  <c r="K13" i="1"/>
  <c r="I36" i="2"/>
  <c r="K36" i="2" s="1"/>
  <c r="M36" i="2" l="1"/>
</calcChain>
</file>

<file path=xl/sharedStrings.xml><?xml version="1.0" encoding="utf-8"?>
<sst xmlns="http://schemas.openxmlformats.org/spreadsheetml/2006/main" count="259" uniqueCount="213">
  <si>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</si>
  <si>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</si>
  <si>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</si>
  <si>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</si>
  <si>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</si>
  <si>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</si>
  <si>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</si>
  <si>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</si>
  <si>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</si>
  <si>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</si>
  <si>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</si>
  <si>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</si>
  <si>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</si>
  <si>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</si>
  <si>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</si>
  <si>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</si>
  <si>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</si>
  <si>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</si>
  <si>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</si>
  <si>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</si>
  <si>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</si>
  <si>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</si>
  <si>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</si>
  <si>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</si>
  <si>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</si>
  <si>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</si>
  <si>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</si>
  <si>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</si>
  <si>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</si>
  <si>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</si>
  <si>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</si>
  <si>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</si>
  <si>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</si>
  <si>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</si>
  <si>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</si>
  <si>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</si>
  <si>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</si>
  <si>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</si>
  <si>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</si>
  <si>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</si>
  <si>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</si>
  <si>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</si>
  <si>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</si>
  <si>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</si>
  <si>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</si>
  <si>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</si>
  <si>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</si>
  <si>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</si>
  <si>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</si>
  <si>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</si>
  <si>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</si>
  <si>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</si>
  <si>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</si>
  <si>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</si>
  <si>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</si>
  <si>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</si>
  <si>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</si>
  <si>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</si>
  <si>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</si>
  <si>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</si>
  <si>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</si>
  <si>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</si>
  <si>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</si>
  <si>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</si>
  <si>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</si>
  <si>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</si>
  <si>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</si>
  <si>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</si>
  <si>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</si>
  <si>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</si>
  <si>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</si>
  <si>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</si>
  <si>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</si>
  <si>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</si>
  <si>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</si>
  <si>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</si>
  <si>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</si>
  <si>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</si>
  <si>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</si>
  <si>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</si>
  <si>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</si>
  <si>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</si>
  <si>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</si>
  <si>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</si>
  <si>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</si>
  <si>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</si>
  <si>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</si>
  <si>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</si>
  <si>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</si>
  <si>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</si>
  <si>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</si>
  <si>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</si>
  <si>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</si>
  <si>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Impresos y publicaciones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</si>
  <si>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</si>
  <si>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</si>
  <si>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</si>
  <si>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</si>
  <si>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</si>
  <si>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</si>
  <si>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</si>
  <si>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</si>
  <si>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</si>
  <si>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</si>
  <si>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</si>
  <si>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</si>
  <si>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RECTOR </t>
  </si>
  <si>
    <t xml:space="preserve">ENTIDAD: </t>
  </si>
  <si>
    <t xml:space="preserve">NIT: </t>
  </si>
  <si>
    <t xml:space="preserve">AÑO: </t>
  </si>
  <si>
    <t xml:space="preserve">PERIODO: </t>
  </si>
  <si>
    <t>EJECUCION PRESUPUESTAL DE INGRESOS</t>
  </si>
  <si>
    <t>SECRETARIA DE EDUCACION DE CORDOBA</t>
  </si>
  <si>
    <t>FORMATO No 13. MOVIMIENTOS CONTABLES EDUCACION</t>
  </si>
  <si>
    <t>CODIGO DIVIPOLA</t>
  </si>
  <si>
    <t>CODIGO ESTABLECIMIENTO EDUCATIVO</t>
  </si>
  <si>
    <t>PERIODO</t>
  </si>
  <si>
    <t>CODIGO PLAN CONTABLE PUC</t>
  </si>
  <si>
    <t>NOMBRE PLAN CONTABLE PUC</t>
  </si>
  <si>
    <t>VALOR SALDO ANTERIOR</t>
  </si>
  <si>
    <t>TOTAL TRANSACCIONES</t>
  </si>
  <si>
    <t>VALOR DEBITOS</t>
  </si>
  <si>
    <t>VALOR CREDITOS</t>
  </si>
  <si>
    <t>VALOR SALDO</t>
  </si>
  <si>
    <t>Colgios y Escuelas</t>
  </si>
  <si>
    <t>Muebles y Enseres</t>
  </si>
  <si>
    <t>Equipo de Computo</t>
  </si>
  <si>
    <t>Edificaciones</t>
  </si>
  <si>
    <t>Honorarios</t>
  </si>
  <si>
    <t>Servicios</t>
  </si>
  <si>
    <t>Compras</t>
  </si>
  <si>
    <t>Capital Fiscal</t>
  </si>
  <si>
    <t>Utilidad o Excedente del Ejercicio</t>
  </si>
  <si>
    <t>Depreciacion de Propiedades, Planta y Equipo</t>
  </si>
  <si>
    <t>Para programas de Educacion</t>
  </si>
  <si>
    <t>Intereses Financieros</t>
  </si>
  <si>
    <t>Excedentes Financieros</t>
  </si>
  <si>
    <t>Proyectos Educativos</t>
  </si>
  <si>
    <t>Comisiones, Honorarios y Servicios</t>
  </si>
  <si>
    <t>Materiales y Suministros</t>
  </si>
  <si>
    <t>Materiales Pedagogicos</t>
  </si>
  <si>
    <t>Mantenimiento</t>
  </si>
  <si>
    <t>Comunicación y Trnasportes</t>
  </si>
  <si>
    <t>Seguros Generales</t>
  </si>
  <si>
    <t>Implementos Deportivos</t>
  </si>
  <si>
    <t>Actividades Cientificas</t>
  </si>
  <si>
    <t>Elementos de Aseo y Cafeteria</t>
  </si>
  <si>
    <t>Intangibles</t>
  </si>
  <si>
    <t>Otros Gastos Financieros</t>
  </si>
  <si>
    <t>SUMAS IGUALES</t>
  </si>
  <si>
    <t>TOTAL GASTOS E INVERSIONES</t>
  </si>
  <si>
    <t>1,1,3,4</t>
  </si>
  <si>
    <t>Otros</t>
  </si>
  <si>
    <t>Contador Público</t>
  </si>
  <si>
    <t>GOBERNACION DE CORDOBA</t>
  </si>
  <si>
    <t>Rector</t>
  </si>
  <si>
    <t>EJECUCION PRESUPUESTAL DE GASTOS E INVERSIONES</t>
  </si>
  <si>
    <t>MUNICIPIO:</t>
  </si>
  <si>
    <t>AÑO: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</si>
  <si>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</si>
  <si>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</si>
  <si>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</si>
  <si>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</si>
  <si>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</si>
  <si>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</si>
  <si>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</si>
  <si>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</si>
  <si>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</si>
  <si>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</si>
  <si>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</si>
  <si>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</si>
  <si>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</si>
  <si>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</si>
  <si>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</si>
  <si>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</si>
  <si>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</si>
  <si>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</si>
  <si>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</si>
  <si>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</si>
  <si>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</si>
  <si>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</si>
  <si>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</si>
  <si>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</si>
  <si>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</si>
  <si>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</si>
  <si>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</si>
  <si>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</si>
  <si>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</si>
  <si>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</si>
  <si>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</si>
  <si>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</si>
  <si>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</si>
  <si>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</si>
  <si>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</si>
  <si>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</si>
  <si>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TIERRALTA</t>
  </si>
  <si>
    <t>TANIA ARIZAL OCHOA</t>
  </si>
  <si>
    <t>TP No. 192160-T</t>
  </si>
  <si>
    <t>Retencion de iva</t>
  </si>
  <si>
    <t>Cuentas Bancarias</t>
  </si>
  <si>
    <t>Obras</t>
  </si>
  <si>
    <t>bienes y servicios</t>
  </si>
  <si>
    <t>Servicios educativos</t>
  </si>
  <si>
    <t>Equipos de comedor, cocina, despensa y h</t>
  </si>
  <si>
    <t>Bienes Historicos</t>
  </si>
  <si>
    <t>Otros Acreedores</t>
  </si>
  <si>
    <t>812002014-8</t>
  </si>
  <si>
    <t>MIGUEL ROMERO BALDOVINO</t>
  </si>
  <si>
    <t>otras Maquinaria y Equipo</t>
  </si>
  <si>
    <t>otrosMuebles y Enseres</t>
  </si>
  <si>
    <t>CENTRO INDIGENA SAMBUDO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</si>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</sst>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b/>
      <sz val="7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8" fillId="0" borderId="0" xfId="0" applyFont="1"/>
    <xf numFmtId="0" fontId="20" fillId="1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21" fillId="11" borderId="1" xfId="1" applyFont="1" applyFill="1" applyBorder="1" applyAlignment="1">
      <alignment horizontal="center" vertical="center" wrapText="1"/>
    </xf>
    <xf numFmtId="164" fontId="15" fillId="12" borderId="1" xfId="1" applyFont="1" applyFill="1" applyBorder="1" applyAlignment="1">
      <alignment horizontal="center" vertical="center" wrapText="1"/>
    </xf>
    <xf numFmtId="164" fontId="15" fillId="13" borderId="1" xfId="1" applyFont="1" applyFill="1" applyBorder="1" applyAlignment="1">
      <alignment horizontal="center" vertical="center" wrapText="1"/>
    </xf>
    <xf numFmtId="164" fontId="23" fillId="13" borderId="1" xfId="1" applyFont="1" applyFill="1" applyBorder="1" applyAlignment="1">
      <alignment horizontal="center" vertical="center" wrapText="1"/>
    </xf>
    <xf numFmtId="164" fontId="23" fillId="6" borderId="1" xfId="1" applyFont="1" applyFill="1" applyBorder="1" applyAlignment="1">
      <alignment horizontal="center" vertical="center" wrapText="1"/>
    </xf>
    <xf numFmtId="164" fontId="23" fillId="4" borderId="1" xfId="1" applyFont="1" applyFill="1" applyBorder="1" applyAlignment="1">
      <alignment horizontal="center" vertical="center" wrapText="1"/>
    </xf>
    <xf numFmtId="164" fontId="15" fillId="7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5" fillId="8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3" borderId="1" xfId="0" applyNumberFormat="1" applyFont="1" applyFill="1" applyBorder="1"/>
    <xf numFmtId="3" fontId="15" fillId="3" borderId="1" xfId="0" applyNumberFormat="1" applyFont="1" applyFill="1" applyBorder="1"/>
    <xf numFmtId="3" fontId="24" fillId="0" borderId="1" xfId="0" applyNumberFormat="1" applyFont="1" applyBorder="1"/>
    <xf numFmtId="0" fontId="8" fillId="3" borderId="1" xfId="0" applyFont="1" applyFill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4" fillId="0" borderId="1" xfId="1" applyNumberFormat="1" applyFont="1" applyBorder="1" applyAlignment="1" applyProtection="1">
      <alignment horizontal="right"/>
      <protection locked="0"/>
    </xf>
    <xf numFmtId="165" fontId="14" fillId="0" borderId="1" xfId="1" applyNumberFormat="1" applyFont="1" applyBorder="1" applyProtection="1">
      <protection locked="0"/>
    </xf>
    <xf numFmtId="165" fontId="16" fillId="0" borderId="1" xfId="1" applyNumberFormat="1" applyFont="1" applyBorder="1" applyAlignment="1" applyProtection="1">
      <alignment horizontal="right"/>
      <protection locked="0"/>
    </xf>
    <xf numFmtId="165" fontId="16" fillId="0" borderId="1" xfId="1" applyNumberFormat="1" applyFont="1" applyBorder="1" applyProtection="1">
      <protection locked="0"/>
    </xf>
    <xf numFmtId="9" fontId="16" fillId="0" borderId="1" xfId="2" applyFont="1" applyBorder="1" applyProtection="1">
      <protection locked="0"/>
    </xf>
    <xf numFmtId="9" fontId="12" fillId="0" borderId="1" xfId="2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hidden="1"/>
    </xf>
    <xf numFmtId="165" fontId="13" fillId="3" borderId="1" xfId="1" applyNumberFormat="1" applyFont="1" applyFill="1" applyBorder="1" applyAlignment="1" applyProtection="1">
      <alignment horizontal="right"/>
      <protection hidden="1"/>
    </xf>
    <xf numFmtId="165" fontId="13" fillId="3" borderId="1" xfId="1" applyNumberFormat="1" applyFont="1" applyFill="1" applyBorder="1" applyProtection="1">
      <protection hidden="1"/>
    </xf>
    <xf numFmtId="10" fontId="12" fillId="3" borderId="1" xfId="2" applyNumberFormat="1" applyFont="1" applyFill="1" applyBorder="1" applyProtection="1">
      <protection hidden="1"/>
    </xf>
    <xf numFmtId="10" fontId="16" fillId="3" borderId="1" xfId="2" applyNumberFormat="1" applyFont="1" applyFill="1" applyBorder="1" applyProtection="1">
      <protection hidden="1"/>
    </xf>
    <xf numFmtId="165" fontId="14" fillId="3" borderId="1" xfId="1" applyNumberFormat="1" applyFont="1" applyFill="1" applyBorder="1" applyProtection="1">
      <protection hidden="1"/>
    </xf>
    <xf numFmtId="165" fontId="12" fillId="3" borderId="1" xfId="1" applyNumberFormat="1" applyFont="1" applyFill="1" applyBorder="1" applyAlignment="1" applyProtection="1">
      <alignment horizontal="right"/>
      <protection hidden="1"/>
    </xf>
    <xf numFmtId="165" fontId="12" fillId="3" borderId="1" xfId="1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14" fillId="0" borderId="1" xfId="1" applyNumberFormat="1" applyFont="1" applyFill="1" applyBorder="1" applyAlignment="1" applyProtection="1">
      <alignment horizontal="right"/>
      <protection locked="0"/>
    </xf>
    <xf numFmtId="165" fontId="18" fillId="0" borderId="1" xfId="1" applyNumberFormat="1" applyFont="1" applyFill="1" applyBorder="1" applyAlignment="1" applyProtection="1">
      <alignment horizontal="left" indent="1"/>
      <protection locked="0"/>
    </xf>
    <xf numFmtId="165" fontId="18" fillId="0" borderId="1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14" fillId="0" borderId="1" xfId="1" applyFont="1" applyFill="1" applyBorder="1" applyAlignment="1" applyProtection="1">
      <alignment horizontal="right"/>
      <protection locked="0"/>
    </xf>
    <xf numFmtId="164" fontId="17" fillId="0" borderId="1" xfId="1" applyFont="1" applyFill="1" applyBorder="1" applyProtection="1">
      <protection locked="0"/>
    </xf>
    <xf numFmtId="164" fontId="18" fillId="0" borderId="1" xfId="1" applyFont="1" applyFill="1" applyBorder="1" applyProtection="1">
      <protection locked="0"/>
    </xf>
    <xf numFmtId="164" fontId="5" fillId="0" borderId="0" xfId="1" applyFont="1" applyProtection="1">
      <protection locked="0"/>
    </xf>
    <xf numFmtId="164" fontId="0" fillId="0" borderId="0" xfId="1" applyFont="1" applyProtection="1">
      <protection locked="0"/>
    </xf>
    <xf numFmtId="164" fontId="5" fillId="0" borderId="0" xfId="1" applyFont="1" applyFill="1" applyProtection="1">
      <protection locked="0"/>
    </xf>
    <xf numFmtId="0" fontId="0" fillId="0" borderId="6" xfId="0" applyBorder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1" applyNumberFormat="1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3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10" fillId="3" borderId="1" xfId="2" applyNumberFormat="1" applyFont="1" applyFill="1" applyBorder="1" applyProtection="1">
      <protection hidden="1"/>
    </xf>
    <xf numFmtId="10" fontId="11" fillId="3" borderId="1" xfId="2" applyNumberFormat="1" applyFont="1" applyFill="1" applyBorder="1" applyProtection="1">
      <protection hidden="1"/>
    </xf>
    <xf numFmtId="164" fontId="16" fillId="3" borderId="1" xfId="1" applyFont="1" applyFill="1" applyBorder="1" applyAlignment="1" applyProtection="1">
      <alignment horizontal="right"/>
      <protection hidden="1"/>
    </xf>
    <xf numFmtId="165" fontId="16" fillId="3" borderId="1" xfId="1" applyNumberFormat="1" applyFont="1" applyFill="1" applyBorder="1" applyAlignment="1" applyProtection="1">
      <alignment horizontal="right"/>
      <protection hidden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65" fontId="12" fillId="3" borderId="1" xfId="1" applyNumberFormat="1" applyFont="1" applyFill="1" applyBorder="1" applyAlignment="1" applyProtection="1">
      <alignment horizontal="right" wrapText="1"/>
      <protection hidden="1"/>
    </xf>
    <xf numFmtId="165" fontId="12" fillId="3" borderId="1" xfId="1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9" fillId="0" borderId="1" xfId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1" applyFont="1" applyProtection="1">
      <protection locked="0"/>
    </xf>
    <xf numFmtId="43" fontId="0" fillId="0" borderId="0" xfId="0" applyNumberFormat="1" applyProtection="1">
      <protection locked="0"/>
    </xf>
    <xf numFmtId="166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0" xfId="1" applyFont="1" applyFill="1" applyBorder="1" applyAlignment="1" applyProtection="1">
      <alignment horizontal="right"/>
      <protection locked="0"/>
    </xf>
    <xf numFmtId="164" fontId="3" fillId="0" borderId="0" xfId="1" applyFont="1" applyBorder="1" applyProtection="1">
      <protection locked="0"/>
    </xf>
    <xf numFmtId="166" fontId="0" fillId="0" borderId="0" xfId="0" applyNumberFormat="1" applyProtection="1">
      <protection locked="0"/>
    </xf>
    <xf numFmtId="43" fontId="2" fillId="0" borderId="0" xfId="0" applyNumberFormat="1" applyFont="1" applyProtection="1">
      <protection locked="0"/>
    </xf>
    <xf numFmtId="164" fontId="9" fillId="0" borderId="16" xfId="1" applyFont="1" applyFill="1" applyBorder="1" applyProtection="1">
      <protection locked="0"/>
    </xf>
    <xf numFmtId="39" fontId="7" fillId="0" borderId="0" xfId="1" applyNumberFormat="1" applyFont="1" applyFill="1" applyBorder="1" applyProtection="1">
      <protection locked="0"/>
    </xf>
    <xf numFmtId="39" fontId="2" fillId="0" borderId="0" xfId="1" applyNumberFormat="1" applyFont="1" applyFill="1" applyProtection="1">
      <protection locked="0"/>
    </xf>
    <xf numFmtId="39" fontId="2" fillId="0" borderId="0" xfId="1" applyNumberFormat="1" applyFont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6" xfId="1" applyFont="1" applyBorder="1" applyProtection="1">
      <protection locked="0"/>
    </xf>
    <xf numFmtId="164" fontId="2" fillId="0" borderId="0" xfId="1" applyFont="1" applyProtection="1">
      <protection locked="0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4" fontId="9" fillId="3" borderId="14" xfId="1" applyFont="1" applyFill="1" applyBorder="1" applyAlignment="1" applyProtection="1">
      <alignment horizontal="right"/>
    </xf>
    <xf numFmtId="164" fontId="9" fillId="0" borderId="17" xfId="1" applyFont="1" applyFill="1" applyBorder="1" applyProtection="1"/>
    <xf numFmtId="164" fontId="9" fillId="3" borderId="16" xfId="1" applyFont="1" applyFill="1" applyBorder="1" applyProtection="1"/>
    <xf numFmtId="0" fontId="8" fillId="0" borderId="13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8" xfId="0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protection locked="0"/>
    </xf>
    <xf numFmtId="165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7937</xdr:rowOff>
    </xdr:from>
    <xdr:to>
      <xdr:col>2</xdr:col>
      <xdr:colOff>1676400</xdr:colOff>
      <xdr:row>5</xdr:row>
      <xdr:rowOff>65087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608806" y="7937"/>
          <a:ext cx="2059782" cy="99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0</xdr:row>
      <xdr:rowOff>5158</xdr:rowOff>
    </xdr:from>
    <xdr:to>
      <xdr:col>10</xdr:col>
      <xdr:colOff>520700</xdr:colOff>
      <xdr:row>5</xdr:row>
      <xdr:rowOff>5158</xdr:rowOff>
    </xdr:to>
    <xdr:pic>
      <xdr:nvPicPr>
        <xdr:cNvPr id="4" name="0 Imagen" descr="Hoja Membrete22222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690644" y="5158"/>
          <a:ext cx="2613025" cy="942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0</xdr:row>
      <xdr:rowOff>0</xdr:rowOff>
    </xdr:from>
    <xdr:to>
      <xdr:col>2</xdr:col>
      <xdr:colOff>2667001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1071564" y="47625"/>
          <a:ext cx="2476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678656</xdr:colOff>
      <xdr:row>4</xdr:row>
      <xdr:rowOff>130969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739063" y="114299"/>
          <a:ext cx="2964656" cy="969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476250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4" t="11290" r="84439" b="28935"/>
        <a:stretch>
          <a:fillRect/>
        </a:stretch>
      </xdr:blipFill>
      <xdr:spPr bwMode="auto">
        <a:xfrm>
          <a:off x="1314450" y="0"/>
          <a:ext cx="1285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685800</xdr:colOff>
      <xdr:row>0</xdr:row>
      <xdr:rowOff>0</xdr:rowOff>
    </xdr:from>
    <xdr:to>
      <xdr:col>10</xdr:col>
      <xdr:colOff>771525</xdr:colOff>
      <xdr:row>4</xdr:row>
      <xdr:rowOff>114300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11290" b="12097"/>
        <a:stretch>
          <a:fillRect/>
        </a:stretch>
      </xdr:blipFill>
      <xdr:spPr bwMode="auto">
        <a:xfrm>
          <a:off x="8991600" y="0"/>
          <a:ext cx="3190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5" zoomScale="110" zoomScaleNormal="110" workbookViewId="0">
      <selection activeCell="G21" sqref="G21"/>
    </sheetView>
  </sheetViews>
  <sheetFormatPr baseColWidth="10" defaultColWidth="11.42578125" defaultRowHeight="14.1" customHeight="1" x14ac:dyDescent="0.25"/>
  <cols>
    <col min="1" max="1" width="3.28515625" style="32" customWidth="1"/>
    <col min="2" max="2" width="11.5703125" style="32" bestFit="1" customWidth="1"/>
    <col min="3" max="3" width="30" style="32" customWidth="1"/>
    <col min="4" max="4" width="15.42578125" style="32" customWidth="1"/>
    <col min="5" max="5" width="14.85546875" style="32" customWidth="1"/>
    <col min="6" max="6" width="12.85546875" style="32" bestFit="1" customWidth="1"/>
    <col min="7" max="7" width="15.28515625" style="32" customWidth="1"/>
    <col min="8" max="8" width="15.140625" style="32" customWidth="1"/>
    <col min="9" max="9" width="10.7109375" style="32" customWidth="1"/>
    <col min="10" max="10" width="14.42578125" style="32" customWidth="1"/>
    <col min="11" max="11" width="11.5703125" style="32" bestFit="1" customWidth="1"/>
    <col min="12" max="16384" width="11.42578125" style="32"/>
  </cols>
  <sheetData>
    <row r="1" spans="2:12" ht="14.1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2:12" ht="14.1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2" ht="14.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2" ht="14.1" customHeight="1" x14ac:dyDescent="0.25">
      <c r="B4" s="131" t="s">
        <v>154</v>
      </c>
      <c r="C4" s="131"/>
      <c r="D4" s="131"/>
      <c r="E4" s="131"/>
      <c r="F4" s="131"/>
      <c r="G4" s="131"/>
      <c r="H4" s="131"/>
      <c r="I4" s="131"/>
      <c r="J4" s="131"/>
      <c r="K4" s="131"/>
    </row>
    <row r="5" spans="2:12" ht="14.1" customHeight="1" x14ac:dyDescent="0.25">
      <c r="B5" s="134" t="s">
        <v>13</v>
      </c>
      <c r="C5" s="134"/>
      <c r="D5" s="134"/>
      <c r="E5" s="134"/>
      <c r="F5" s="134"/>
      <c r="G5" s="134"/>
      <c r="H5" s="134"/>
      <c r="I5" s="134"/>
      <c r="J5" s="134"/>
      <c r="K5" s="134"/>
    </row>
    <row r="6" spans="2:12" ht="14.1" customHeight="1" x14ac:dyDescent="0.25">
      <c r="B6" s="134" t="s">
        <v>111</v>
      </c>
      <c r="C6" s="134"/>
      <c r="D6" s="134"/>
      <c r="E6" s="134"/>
      <c r="F6" s="134"/>
      <c r="G6" s="134"/>
      <c r="H6" s="134"/>
      <c r="I6" s="134"/>
      <c r="J6" s="134"/>
      <c r="K6" s="134"/>
    </row>
    <row r="8" spans="2:12" ht="14.1" customHeight="1" x14ac:dyDescent="0.25">
      <c r="B8" s="33" t="s">
        <v>107</v>
      </c>
      <c r="C8" s="34" t="s">
        <v>210</v>
      </c>
      <c r="D8" s="33"/>
      <c r="E8" s="33"/>
      <c r="F8" s="33"/>
      <c r="G8" s="33"/>
      <c r="H8" s="33" t="s">
        <v>157</v>
      </c>
      <c r="I8" s="33" t="s">
        <v>195</v>
      </c>
      <c r="J8" s="33"/>
      <c r="K8" s="35"/>
    </row>
    <row r="9" spans="2:12" ht="11.25" customHeight="1" x14ac:dyDescent="0.25">
      <c r="B9" s="33" t="s">
        <v>108</v>
      </c>
      <c r="C9" s="36">
        <v>812002014</v>
      </c>
      <c r="D9" s="37"/>
      <c r="E9" s="33"/>
      <c r="F9" s="33" t="s">
        <v>109</v>
      </c>
      <c r="G9" s="38">
        <v>2024</v>
      </c>
      <c r="H9" s="33" t="s">
        <v>110</v>
      </c>
      <c r="I9" s="35" t="s">
        <v>212</v>
      </c>
      <c r="J9" s="33"/>
      <c r="K9" s="35"/>
    </row>
    <row r="10" spans="2:12" ht="15" x14ac:dyDescent="0.25">
      <c r="B10" s="135" t="s">
        <v>2</v>
      </c>
      <c r="C10" s="136"/>
      <c r="D10" s="132" t="s">
        <v>3</v>
      </c>
      <c r="E10" s="135" t="s">
        <v>6</v>
      </c>
      <c r="F10" s="136"/>
      <c r="G10" s="132" t="s">
        <v>7</v>
      </c>
      <c r="H10" s="137" t="s">
        <v>11</v>
      </c>
      <c r="I10" s="138"/>
      <c r="J10" s="132" t="s">
        <v>10</v>
      </c>
      <c r="K10" s="132" t="s">
        <v>12</v>
      </c>
    </row>
    <row r="11" spans="2:12" ht="19.5" x14ac:dyDescent="0.25">
      <c r="B11" s="24" t="s">
        <v>0</v>
      </c>
      <c r="C11" s="24" t="s">
        <v>1</v>
      </c>
      <c r="D11" s="133"/>
      <c r="E11" s="24" t="s">
        <v>4</v>
      </c>
      <c r="F11" s="24" t="s">
        <v>5</v>
      </c>
      <c r="G11" s="133"/>
      <c r="H11" s="25" t="s">
        <v>8</v>
      </c>
      <c r="I11" s="26" t="s">
        <v>9</v>
      </c>
      <c r="J11" s="133"/>
      <c r="K11" s="133"/>
    </row>
    <row r="12" spans="2:12" ht="14.1" customHeight="1" x14ac:dyDescent="0.25">
      <c r="B12" s="27" t="s">
        <v>27</v>
      </c>
      <c r="C12" s="28" t="s">
        <v>32</v>
      </c>
      <c r="D12" s="51">
        <f>+D13</f>
        <v>15500000</v>
      </c>
      <c r="E12" s="51">
        <f>+E13</f>
        <v>4078699</v>
      </c>
      <c r="F12" s="51">
        <f>+F13</f>
        <v>0</v>
      </c>
      <c r="G12" s="52">
        <f>+G13</f>
        <v>19578699</v>
      </c>
      <c r="H12" s="52">
        <f>+H13</f>
        <v>19578699</v>
      </c>
      <c r="I12" s="53">
        <f t="shared" ref="I12:I18" si="0">IFERROR(H12/G12,0)</f>
        <v>1</v>
      </c>
      <c r="J12" s="52">
        <f>+J13</f>
        <v>0</v>
      </c>
      <c r="K12" s="53">
        <f>IFERROR(J12/G12,0)</f>
        <v>0</v>
      </c>
    </row>
    <row r="13" spans="2:12" ht="14.1" customHeight="1" x14ac:dyDescent="0.25">
      <c r="B13" s="27" t="s">
        <v>28</v>
      </c>
      <c r="C13" s="28" t="s">
        <v>33</v>
      </c>
      <c r="D13" s="51">
        <f>+D14+D17+D20+D25</f>
        <v>15500000</v>
      </c>
      <c r="E13" s="51">
        <f>+E14+E17+E20+E25</f>
        <v>4078699</v>
      </c>
      <c r="F13" s="51">
        <f>+F14+F17+F20+F25</f>
        <v>0</v>
      </c>
      <c r="G13" s="52">
        <f>+G14+G17+G20+G25</f>
        <v>19578699</v>
      </c>
      <c r="H13" s="52">
        <f>+H14+H17+H20+H25</f>
        <v>19578699</v>
      </c>
      <c r="I13" s="53">
        <f t="shared" si="0"/>
        <v>1</v>
      </c>
      <c r="J13" s="52">
        <f>+J14+J17+J20+J25</f>
        <v>0</v>
      </c>
      <c r="K13" s="53">
        <f>IFERROR(J13/G13,0)</f>
        <v>0</v>
      </c>
      <c r="L13" s="50"/>
    </row>
    <row r="14" spans="2:12" ht="14.1" customHeight="1" x14ac:dyDescent="0.25">
      <c r="B14" s="27" t="s">
        <v>29</v>
      </c>
      <c r="C14" s="28" t="s">
        <v>34</v>
      </c>
      <c r="D14" s="51">
        <f>+D15+D16</f>
        <v>0</v>
      </c>
      <c r="E14" s="51">
        <f>+E15+E16</f>
        <v>0</v>
      </c>
      <c r="F14" s="51">
        <f>+F15+F16</f>
        <v>0</v>
      </c>
      <c r="G14" s="52">
        <f>+G15+G16</f>
        <v>0</v>
      </c>
      <c r="H14" s="52">
        <f>+H15+H16</f>
        <v>0</v>
      </c>
      <c r="I14" s="53">
        <f t="shared" si="0"/>
        <v>0</v>
      </c>
      <c r="J14" s="52">
        <f>+J15+J16</f>
        <v>0</v>
      </c>
      <c r="K14" s="53">
        <f>IFERROR(J14/G14,0)</f>
        <v>0</v>
      </c>
    </row>
    <row r="15" spans="2:12" ht="14.1" customHeight="1" x14ac:dyDescent="0.25">
      <c r="B15" s="29" t="s">
        <v>30</v>
      </c>
      <c r="C15" s="30" t="s">
        <v>35</v>
      </c>
      <c r="D15" s="42">
        <v>0</v>
      </c>
      <c r="E15" s="42">
        <v>0</v>
      </c>
      <c r="F15" s="42">
        <v>0</v>
      </c>
      <c r="G15" s="55">
        <f>+D15+E15-F15</f>
        <v>0</v>
      </c>
      <c r="H15" s="43">
        <v>0</v>
      </c>
      <c r="I15" s="54">
        <f t="shared" si="0"/>
        <v>0</v>
      </c>
      <c r="J15" s="55">
        <f>+G15-H15</f>
        <v>0</v>
      </c>
      <c r="K15" s="54">
        <f>IFERROR(J15/G15,0)</f>
        <v>0</v>
      </c>
    </row>
    <row r="16" spans="2:12" ht="14.1" customHeight="1" x14ac:dyDescent="0.25">
      <c r="B16" s="29" t="s">
        <v>31</v>
      </c>
      <c r="C16" s="30" t="s">
        <v>36</v>
      </c>
      <c r="D16" s="42">
        <v>0</v>
      </c>
      <c r="E16" s="42">
        <v>0</v>
      </c>
      <c r="F16" s="42">
        <v>0</v>
      </c>
      <c r="G16" s="55">
        <f>+D16+E16-F16</f>
        <v>0</v>
      </c>
      <c r="H16" s="43">
        <v>0</v>
      </c>
      <c r="I16" s="54">
        <f t="shared" si="0"/>
        <v>0</v>
      </c>
      <c r="J16" s="55">
        <f>+G16-H16</f>
        <v>0</v>
      </c>
      <c r="K16" s="54">
        <f>IFERROR(J16/G16,0)</f>
        <v>0</v>
      </c>
    </row>
    <row r="17" spans="2:11" ht="14.1" customHeight="1" x14ac:dyDescent="0.25">
      <c r="B17" s="27" t="s">
        <v>37</v>
      </c>
      <c r="C17" s="28" t="s">
        <v>40</v>
      </c>
      <c r="D17" s="51">
        <f>+D18+D19</f>
        <v>0</v>
      </c>
      <c r="E17" s="51">
        <f>+E18+E19</f>
        <v>0</v>
      </c>
      <c r="F17" s="51">
        <f>+F18+F19</f>
        <v>0</v>
      </c>
      <c r="G17" s="52">
        <f>+G18+G19</f>
        <v>0</v>
      </c>
      <c r="H17" s="52">
        <f>+H18+H19</f>
        <v>0</v>
      </c>
      <c r="I17" s="53">
        <f t="shared" si="0"/>
        <v>0</v>
      </c>
      <c r="J17" s="52">
        <f>+J18+J19</f>
        <v>0</v>
      </c>
      <c r="K17" s="53">
        <f t="shared" ref="K17:K30" si="1">IFERROR(J17/G17,0)</f>
        <v>0</v>
      </c>
    </row>
    <row r="18" spans="2:11" ht="14.1" customHeight="1" x14ac:dyDescent="0.25">
      <c r="B18" s="29" t="s">
        <v>38</v>
      </c>
      <c r="C18" s="30" t="s">
        <v>41</v>
      </c>
      <c r="D18" s="42">
        <v>0</v>
      </c>
      <c r="E18" s="42">
        <v>0</v>
      </c>
      <c r="F18" s="42">
        <v>0</v>
      </c>
      <c r="G18" s="55">
        <f>+D18+E18-F18</f>
        <v>0</v>
      </c>
      <c r="H18" s="43">
        <v>0</v>
      </c>
      <c r="I18" s="54">
        <f t="shared" si="0"/>
        <v>0</v>
      </c>
      <c r="J18" s="55">
        <f>+G18-H18</f>
        <v>0</v>
      </c>
      <c r="K18" s="54">
        <f t="shared" si="1"/>
        <v>0</v>
      </c>
    </row>
    <row r="19" spans="2:11" ht="14.1" customHeight="1" x14ac:dyDescent="0.25">
      <c r="B19" s="29" t="s">
        <v>39</v>
      </c>
      <c r="C19" s="30" t="s">
        <v>42</v>
      </c>
      <c r="D19" s="42">
        <v>0</v>
      </c>
      <c r="E19" s="42">
        <v>0</v>
      </c>
      <c r="F19" s="42">
        <v>0</v>
      </c>
      <c r="G19" s="55">
        <f>+D19+E19-F19</f>
        <v>0</v>
      </c>
      <c r="H19" s="43">
        <v>0</v>
      </c>
      <c r="I19" s="54">
        <f t="shared" ref="I19:I30" si="2">IFERROR(H19/G19,0)</f>
        <v>0</v>
      </c>
      <c r="J19" s="55">
        <f>+G19-H19</f>
        <v>0</v>
      </c>
      <c r="K19" s="54">
        <f t="shared" si="1"/>
        <v>0</v>
      </c>
    </row>
    <row r="20" spans="2:11" ht="14.1" customHeight="1" x14ac:dyDescent="0.25">
      <c r="B20" s="27" t="s">
        <v>43</v>
      </c>
      <c r="C20" s="28" t="s">
        <v>47</v>
      </c>
      <c r="D20" s="51">
        <f>+D21+D22+D23+D24</f>
        <v>15500000</v>
      </c>
      <c r="E20" s="51">
        <f>+E21+E22+E23+E24</f>
        <v>4078699</v>
      </c>
      <c r="F20" s="51">
        <f>+F21+F22+F23+F24</f>
        <v>0</v>
      </c>
      <c r="G20" s="52">
        <f>+G21+G22+G23+G24</f>
        <v>19578699</v>
      </c>
      <c r="H20" s="52">
        <f>+H21+H22+H23+H24</f>
        <v>19578699</v>
      </c>
      <c r="I20" s="53">
        <f t="shared" si="2"/>
        <v>1</v>
      </c>
      <c r="J20" s="52">
        <f>+J21+J22+J23+J24</f>
        <v>0</v>
      </c>
      <c r="K20" s="53">
        <f t="shared" si="1"/>
        <v>0</v>
      </c>
    </row>
    <row r="21" spans="2:11" ht="14.1" customHeight="1" x14ac:dyDescent="0.25">
      <c r="B21" s="29" t="s">
        <v>44</v>
      </c>
      <c r="C21" s="30" t="s">
        <v>48</v>
      </c>
      <c r="D21" s="42">
        <v>15500000</v>
      </c>
      <c r="E21" s="42">
        <v>4078699</v>
      </c>
      <c r="F21" s="42">
        <v>0</v>
      </c>
      <c r="G21" s="55">
        <f>+D21+E21-F21</f>
        <v>19578699</v>
      </c>
      <c r="H21" s="43">
        <v>19578699</v>
      </c>
      <c r="I21" s="54">
        <f t="shared" si="2"/>
        <v>1</v>
      </c>
      <c r="J21" s="55">
        <f>+G21-H21</f>
        <v>0</v>
      </c>
      <c r="K21" s="54">
        <f t="shared" si="1"/>
        <v>0</v>
      </c>
    </row>
    <row r="22" spans="2:11" ht="14.1" customHeight="1" x14ac:dyDescent="0.25">
      <c r="B22" s="29" t="s">
        <v>45</v>
      </c>
      <c r="C22" s="30" t="s">
        <v>49</v>
      </c>
      <c r="D22" s="42">
        <v>0</v>
      </c>
      <c r="E22" s="42">
        <v>0</v>
      </c>
      <c r="F22" s="42">
        <v>0</v>
      </c>
      <c r="G22" s="55">
        <f>+D22+E22-F22</f>
        <v>0</v>
      </c>
      <c r="H22" s="43">
        <v>0</v>
      </c>
      <c r="I22" s="54">
        <f t="shared" si="2"/>
        <v>0</v>
      </c>
      <c r="J22" s="55">
        <f>+G22-H22</f>
        <v>0</v>
      </c>
      <c r="K22" s="54">
        <f t="shared" si="1"/>
        <v>0</v>
      </c>
    </row>
    <row r="23" spans="2:11" ht="14.1" customHeight="1" x14ac:dyDescent="0.25">
      <c r="B23" s="29" t="s">
        <v>46</v>
      </c>
      <c r="C23" s="30" t="s">
        <v>50</v>
      </c>
      <c r="D23" s="42">
        <v>0</v>
      </c>
      <c r="E23" s="42">
        <v>0</v>
      </c>
      <c r="F23" s="42">
        <v>0</v>
      </c>
      <c r="G23" s="55">
        <f>+D23+E23-F23</f>
        <v>0</v>
      </c>
      <c r="H23" s="43">
        <v>0</v>
      </c>
      <c r="I23" s="54">
        <f t="shared" si="2"/>
        <v>0</v>
      </c>
      <c r="J23" s="55">
        <f>+G23-H23</f>
        <v>0</v>
      </c>
      <c r="K23" s="54">
        <f t="shared" si="1"/>
        <v>0</v>
      </c>
    </row>
    <row r="24" spans="2:11" ht="14.1" customHeight="1" x14ac:dyDescent="0.25">
      <c r="B24" s="29" t="s">
        <v>151</v>
      </c>
      <c r="C24" s="30" t="s">
        <v>152</v>
      </c>
      <c r="D24" s="42">
        <v>0</v>
      </c>
      <c r="E24" s="42">
        <v>0</v>
      </c>
      <c r="F24" s="42">
        <v>0</v>
      </c>
      <c r="G24" s="55">
        <f>+D24+E24-F24</f>
        <v>0</v>
      </c>
      <c r="H24" s="43">
        <v>0</v>
      </c>
      <c r="I24" s="54">
        <f t="shared" si="2"/>
        <v>0</v>
      </c>
      <c r="J24" s="55">
        <f>+G24-H24</f>
        <v>0</v>
      </c>
      <c r="K24" s="54">
        <f t="shared" si="1"/>
        <v>0</v>
      </c>
    </row>
    <row r="25" spans="2:11" ht="14.1" customHeight="1" x14ac:dyDescent="0.25">
      <c r="B25" s="27" t="s">
        <v>51</v>
      </c>
      <c r="C25" s="28" t="s">
        <v>55</v>
      </c>
      <c r="D25" s="51">
        <f>+D26+D27+D28</f>
        <v>0</v>
      </c>
      <c r="E25" s="51">
        <f>+E26+E27+E28</f>
        <v>0</v>
      </c>
      <c r="F25" s="51">
        <f>+F26+F27+F28</f>
        <v>0</v>
      </c>
      <c r="G25" s="52">
        <f>+G26+G27+G28</f>
        <v>0</v>
      </c>
      <c r="H25" s="52">
        <f>+H26+H27+H28</f>
        <v>0</v>
      </c>
      <c r="I25" s="53">
        <f t="shared" si="2"/>
        <v>0</v>
      </c>
      <c r="J25" s="52">
        <f>+J26+J27+J28</f>
        <v>0</v>
      </c>
      <c r="K25" s="53">
        <f t="shared" si="1"/>
        <v>0</v>
      </c>
    </row>
    <row r="26" spans="2:11" ht="14.1" customHeight="1" x14ac:dyDescent="0.25">
      <c r="B26" s="29" t="s">
        <v>52</v>
      </c>
      <c r="C26" s="30" t="s">
        <v>56</v>
      </c>
      <c r="D26" s="42">
        <v>0</v>
      </c>
      <c r="E26" s="42">
        <v>0</v>
      </c>
      <c r="F26" s="42">
        <v>0</v>
      </c>
      <c r="G26" s="55">
        <f>+D26+E26-F26</f>
        <v>0</v>
      </c>
      <c r="H26" s="43">
        <v>0</v>
      </c>
      <c r="I26" s="54">
        <f t="shared" si="2"/>
        <v>0</v>
      </c>
      <c r="J26" s="55">
        <f>+G26-H26</f>
        <v>0</v>
      </c>
      <c r="K26" s="54">
        <f t="shared" si="1"/>
        <v>0</v>
      </c>
    </row>
    <row r="27" spans="2:11" ht="14.1" customHeight="1" x14ac:dyDescent="0.25">
      <c r="B27" s="29" t="s">
        <v>53</v>
      </c>
      <c r="C27" s="30" t="s">
        <v>57</v>
      </c>
      <c r="D27" s="42">
        <v>0</v>
      </c>
      <c r="E27" s="42"/>
      <c r="F27" s="42">
        <v>0</v>
      </c>
      <c r="G27" s="55">
        <f>+D27+E27-F27</f>
        <v>0</v>
      </c>
      <c r="H27" s="43">
        <v>0</v>
      </c>
      <c r="I27" s="54">
        <f t="shared" si="2"/>
        <v>0</v>
      </c>
      <c r="J27" s="55">
        <f>+G27-H27</f>
        <v>0</v>
      </c>
      <c r="K27" s="54">
        <f t="shared" si="1"/>
        <v>0</v>
      </c>
    </row>
    <row r="28" spans="2:11" ht="14.1" customHeight="1" x14ac:dyDescent="0.25">
      <c r="B28" s="29" t="s">
        <v>54</v>
      </c>
      <c r="C28" s="30" t="s">
        <v>58</v>
      </c>
      <c r="D28" s="42"/>
      <c r="E28" s="42"/>
      <c r="F28" s="42">
        <v>0</v>
      </c>
      <c r="G28" s="55">
        <f>+D28+E28-F28</f>
        <v>0</v>
      </c>
      <c r="H28" s="43">
        <v>0</v>
      </c>
      <c r="I28" s="54">
        <f t="shared" si="2"/>
        <v>0</v>
      </c>
      <c r="J28" s="55">
        <f>+G28-H28</f>
        <v>0</v>
      </c>
      <c r="K28" s="54">
        <f t="shared" si="1"/>
        <v>0</v>
      </c>
    </row>
    <row r="29" spans="2:11" ht="14.1" customHeight="1" x14ac:dyDescent="0.25">
      <c r="B29" s="40"/>
      <c r="C29" s="41"/>
      <c r="D29" s="44"/>
      <c r="E29" s="44"/>
      <c r="F29" s="44"/>
      <c r="G29" s="45"/>
      <c r="H29" s="45"/>
      <c r="I29" s="46"/>
      <c r="J29" s="45">
        <f t="shared" ref="J29" si="3">+G29-H29</f>
        <v>0</v>
      </c>
      <c r="K29" s="47"/>
    </row>
    <row r="30" spans="2:11" ht="14.1" customHeight="1" x14ac:dyDescent="0.25">
      <c r="B30" s="48"/>
      <c r="C30" s="39" t="s">
        <v>26</v>
      </c>
      <c r="D30" s="56">
        <f t="shared" ref="D30:J30" si="4">+D15+D16+D18+D19+D21+D22+D23+D24+D26+D27+D28</f>
        <v>15500000</v>
      </c>
      <c r="E30" s="56">
        <f t="shared" si="4"/>
        <v>4078699</v>
      </c>
      <c r="F30" s="56">
        <f t="shared" si="4"/>
        <v>0</v>
      </c>
      <c r="G30" s="57">
        <f>+G15+G16+G18+G19+G21+G22+G23+G24+G26+G27+G28</f>
        <v>19578699</v>
      </c>
      <c r="H30" s="57">
        <f>+H15+H16+H18+H19+H21+H22+H23+H24+H26+H27+H28</f>
        <v>19578699</v>
      </c>
      <c r="I30" s="53">
        <f t="shared" si="2"/>
        <v>1</v>
      </c>
      <c r="J30" s="57">
        <f t="shared" si="4"/>
        <v>0</v>
      </c>
      <c r="K30" s="53">
        <f t="shared" si="1"/>
        <v>0</v>
      </c>
    </row>
    <row r="32" spans="2:11" ht="14.1" customHeight="1" x14ac:dyDescent="0.25">
      <c r="D32" s="64"/>
      <c r="E32" s="64"/>
      <c r="F32" s="64"/>
      <c r="G32" s="64"/>
    </row>
    <row r="34" spans="3:11" ht="14.1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3:11" ht="14.1" customHeight="1" x14ac:dyDescent="0.25">
      <c r="C35" s="49"/>
      <c r="D35" s="49"/>
      <c r="E35" s="35"/>
      <c r="F35" s="35"/>
      <c r="G35" s="35"/>
      <c r="H35" s="49"/>
      <c r="I35" s="49"/>
      <c r="J35" s="49"/>
      <c r="K35" s="35"/>
    </row>
    <row r="36" spans="3:11" ht="14.1" customHeight="1" x14ac:dyDescent="0.25">
      <c r="C36" s="130" t="s">
        <v>207</v>
      </c>
      <c r="D36" s="130"/>
      <c r="E36" s="35"/>
      <c r="F36" s="35"/>
      <c r="G36" s="35"/>
      <c r="H36" s="130" t="s">
        <v>196</v>
      </c>
      <c r="I36" s="130"/>
      <c r="J36" s="130"/>
      <c r="K36" s="35"/>
    </row>
    <row r="37" spans="3:11" ht="14.1" customHeight="1" x14ac:dyDescent="0.25">
      <c r="C37" s="38" t="s">
        <v>155</v>
      </c>
      <c r="D37" s="35"/>
      <c r="E37" s="35"/>
      <c r="F37" s="35"/>
      <c r="G37" s="35"/>
      <c r="H37" s="35" t="s">
        <v>153</v>
      </c>
      <c r="I37" s="35"/>
      <c r="J37" s="35"/>
      <c r="K37" s="35"/>
    </row>
    <row r="38" spans="3:11" ht="14.1" customHeight="1" x14ac:dyDescent="0.25">
      <c r="C38" s="35"/>
      <c r="D38" s="35"/>
      <c r="E38" s="35"/>
      <c r="F38" s="35"/>
      <c r="G38" s="35"/>
      <c r="H38" s="35" t="s">
        <v>197</v>
      </c>
      <c r="I38" s="35"/>
      <c r="J38" s="35"/>
      <c r="K38" s="35"/>
    </row>
    <row r="39" spans="3:11" ht="14.1" customHeight="1" x14ac:dyDescent="0.25">
      <c r="C39" s="35"/>
      <c r="D39" s="35"/>
      <c r="E39" s="35"/>
      <c r="F39" s="35"/>
      <c r="G39" s="35"/>
      <c r="H39" s="35"/>
      <c r="I39" s="35"/>
      <c r="J39" s="35"/>
      <c r="K39" s="35"/>
    </row>
    <row r="40" spans="3:11" ht="14.1" customHeight="1" x14ac:dyDescent="0.25">
      <c r="C40" s="35"/>
      <c r="D40" s="35"/>
      <c r="E40" s="35"/>
      <c r="F40" s="35"/>
      <c r="G40" s="35"/>
      <c r="H40" s="35"/>
      <c r="I40" s="35"/>
      <c r="J40" s="35"/>
      <c r="K40" s="35"/>
    </row>
  </sheetData>
  <sheetProtection password="CC31" sheet="1" objects="1" scenarios="1"/>
  <mergeCells count="12">
    <mergeCell ref="C36:D36"/>
    <mergeCell ref="H36:J36"/>
    <mergeCell ref="B4:K4"/>
    <mergeCell ref="K10:K11"/>
    <mergeCell ref="B5:K5"/>
    <mergeCell ref="B6:K6"/>
    <mergeCell ref="B10:C10"/>
    <mergeCell ref="D10:D11"/>
    <mergeCell ref="E10:F10"/>
    <mergeCell ref="G10:G11"/>
    <mergeCell ref="H10:I10"/>
    <mergeCell ref="J10:J11"/>
  </mergeCells>
  <pageMargins left="1.6929133858267718" right="0.70866141732283472" top="0.74803149606299213" bottom="0.47244094488188981" header="0.31496062992125984" footer="0.31496062992125984"/>
  <pageSetup paperSize="5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topLeftCell="B1" zoomScaleNormal="100" workbookViewId="0">
      <selection activeCell="K24" sqref="K24"/>
    </sheetView>
  </sheetViews>
  <sheetFormatPr baseColWidth="10" defaultColWidth="11.42578125" defaultRowHeight="15" x14ac:dyDescent="0.25"/>
  <cols>
    <col min="1" max="1" width="1.85546875" style="32" customWidth="1"/>
    <col min="2" max="2" width="5.7109375" style="32" customWidth="1"/>
    <col min="3" max="3" width="46.42578125" style="32" customWidth="1"/>
    <col min="4" max="4" width="12.85546875" style="32" customWidth="1"/>
    <col min="5" max="5" width="10.7109375" style="32" customWidth="1"/>
    <col min="6" max="6" width="12.7109375" style="32" customWidth="1"/>
    <col min="7" max="7" width="10.28515625" style="32" customWidth="1"/>
    <col min="8" max="8" width="9.7109375" style="32" customWidth="1"/>
    <col min="9" max="9" width="10.5703125" style="32" customWidth="1"/>
    <col min="10" max="10" width="12.140625" style="32" customWidth="1"/>
    <col min="11" max="11" width="10.5703125" style="32" customWidth="1"/>
    <col min="12" max="12" width="11.5703125" style="32" customWidth="1"/>
    <col min="13" max="14" width="12" style="32" customWidth="1"/>
    <col min="15" max="15" width="10.140625" style="32" customWidth="1"/>
    <col min="16" max="16" width="5.28515625" style="32" customWidth="1"/>
    <col min="17" max="17" width="15.5703125" style="32" bestFit="1" customWidth="1"/>
    <col min="18" max="16384" width="11.42578125" style="32"/>
  </cols>
  <sheetData>
    <row r="1" spans="2:17" x14ac:dyDescent="0.25">
      <c r="B1" s="31"/>
      <c r="C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x14ac:dyDescent="0.25">
      <c r="B2" s="31"/>
      <c r="C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7" x14ac:dyDescent="0.25">
      <c r="B3" s="139" t="s">
        <v>154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7" x14ac:dyDescent="0.25">
      <c r="B4" s="134" t="s">
        <v>13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7" x14ac:dyDescent="0.25">
      <c r="B5" s="134" t="s">
        <v>156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2:17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7" x14ac:dyDescent="0.25">
      <c r="B7" s="33" t="s">
        <v>107</v>
      </c>
      <c r="C7" s="35" t="s">
        <v>210</v>
      </c>
      <c r="D7" s="35"/>
      <c r="E7" s="35"/>
      <c r="F7" s="35"/>
      <c r="G7" s="35"/>
      <c r="H7" s="35"/>
      <c r="I7" s="35"/>
      <c r="J7" s="33" t="s">
        <v>157</v>
      </c>
      <c r="K7" s="35" t="s">
        <v>195</v>
      </c>
      <c r="L7" s="35"/>
      <c r="M7" s="35"/>
      <c r="N7" s="35"/>
      <c r="O7" s="35"/>
    </row>
    <row r="8" spans="2:17" x14ac:dyDescent="0.25">
      <c r="B8" s="33" t="s">
        <v>108</v>
      </c>
      <c r="C8" s="49">
        <v>812002014</v>
      </c>
      <c r="D8" s="49"/>
      <c r="E8" s="59"/>
      <c r="F8" s="59"/>
      <c r="G8" s="35"/>
      <c r="H8" s="33" t="s">
        <v>109</v>
      </c>
      <c r="I8" s="38">
        <v>2024</v>
      </c>
      <c r="J8" s="33" t="s">
        <v>110</v>
      </c>
      <c r="K8" s="35" t="s">
        <v>211</v>
      </c>
      <c r="L8" s="33"/>
      <c r="M8" s="35"/>
      <c r="N8" s="35"/>
      <c r="O8" s="35"/>
    </row>
    <row r="9" spans="2:17" ht="15" customHeight="1" x14ac:dyDescent="0.25">
      <c r="B9" s="148" t="s">
        <v>2</v>
      </c>
      <c r="C9" s="149"/>
      <c r="D9" s="146" t="s">
        <v>3</v>
      </c>
      <c r="E9" s="141" t="s">
        <v>14</v>
      </c>
      <c r="F9" s="142"/>
      <c r="G9" s="141" t="s">
        <v>6</v>
      </c>
      <c r="H9" s="142"/>
      <c r="I9" s="143" t="s">
        <v>17</v>
      </c>
      <c r="J9" s="144"/>
      <c r="K9" s="145"/>
      <c r="L9" s="146" t="s">
        <v>21</v>
      </c>
      <c r="M9" s="146" t="s">
        <v>22</v>
      </c>
      <c r="N9" s="146" t="s">
        <v>23</v>
      </c>
      <c r="O9" s="146" t="s">
        <v>24</v>
      </c>
    </row>
    <row r="10" spans="2:17" ht="24.75" x14ac:dyDescent="0.25">
      <c r="B10" s="81" t="s">
        <v>0</v>
      </c>
      <c r="C10" s="81" t="s">
        <v>1</v>
      </c>
      <c r="D10" s="147"/>
      <c r="E10" s="82" t="s">
        <v>15</v>
      </c>
      <c r="F10" s="83" t="s">
        <v>16</v>
      </c>
      <c r="G10" s="82" t="s">
        <v>4</v>
      </c>
      <c r="H10" s="83" t="s">
        <v>5</v>
      </c>
      <c r="I10" s="83" t="s">
        <v>18</v>
      </c>
      <c r="J10" s="83" t="s">
        <v>19</v>
      </c>
      <c r="K10" s="84" t="s">
        <v>20</v>
      </c>
      <c r="L10" s="147"/>
      <c r="M10" s="147"/>
      <c r="N10" s="147"/>
      <c r="O10" s="147"/>
    </row>
    <row r="11" spans="2:17" ht="14.1" customHeight="1" x14ac:dyDescent="0.25">
      <c r="B11" s="85">
        <v>2</v>
      </c>
      <c r="C11" s="85" t="s">
        <v>82</v>
      </c>
      <c r="D11" s="90">
        <f>+D12+D15+D26</f>
        <v>15500000</v>
      </c>
      <c r="E11" s="90">
        <f t="shared" ref="E11:J11" si="0">+E12+E15+E26</f>
        <v>8956408</v>
      </c>
      <c r="F11" s="90">
        <f t="shared" si="0"/>
        <v>8956408</v>
      </c>
      <c r="G11" s="90">
        <f t="shared" si="0"/>
        <v>4078699</v>
      </c>
      <c r="H11" s="90">
        <f t="shared" si="0"/>
        <v>0</v>
      </c>
      <c r="I11" s="90">
        <f t="shared" si="0"/>
        <v>19578699</v>
      </c>
      <c r="J11" s="90">
        <f t="shared" si="0"/>
        <v>19578699</v>
      </c>
      <c r="K11" s="53">
        <f t="shared" ref="K11:K36" si="1">IFERROR(J11/I11,0)</f>
        <v>1</v>
      </c>
      <c r="L11" s="91">
        <f>+L12+L15+L26</f>
        <v>0</v>
      </c>
      <c r="M11" s="53">
        <f t="shared" ref="M11:M30" si="2">IFERROR(L11/I11,0)</f>
        <v>0</v>
      </c>
      <c r="N11" s="91">
        <f>+N12+N15+N26</f>
        <v>19578699</v>
      </c>
      <c r="O11" s="78">
        <f>IFERROR(N11/J11,0)</f>
        <v>1</v>
      </c>
    </row>
    <row r="12" spans="2:17" ht="14.1" customHeight="1" x14ac:dyDescent="0.25">
      <c r="B12" s="85" t="s">
        <v>59</v>
      </c>
      <c r="C12" s="86" t="s">
        <v>83</v>
      </c>
      <c r="D12" s="51">
        <f t="shared" ref="D12:J12" si="3">+SUM(D13:D14)</f>
        <v>0</v>
      </c>
      <c r="E12" s="51">
        <f t="shared" si="3"/>
        <v>0</v>
      </c>
      <c r="F12" s="51">
        <f t="shared" si="3"/>
        <v>0</v>
      </c>
      <c r="G12" s="51">
        <f t="shared" si="3"/>
        <v>2000000</v>
      </c>
      <c r="H12" s="51">
        <f t="shared" si="3"/>
        <v>0</v>
      </c>
      <c r="I12" s="51">
        <f t="shared" si="3"/>
        <v>2000000</v>
      </c>
      <c r="J12" s="51">
        <f t="shared" si="3"/>
        <v>2000000</v>
      </c>
      <c r="K12" s="54">
        <f t="shared" si="1"/>
        <v>1</v>
      </c>
      <c r="L12" s="52">
        <f>+SUM(L13:L14)</f>
        <v>0</v>
      </c>
      <c r="M12" s="53">
        <f t="shared" si="2"/>
        <v>0</v>
      </c>
      <c r="N12" s="52">
        <f>+SUM(N13:N14)</f>
        <v>2000000</v>
      </c>
      <c r="O12" s="78">
        <f>IFERROR(N12/J12,0)</f>
        <v>1</v>
      </c>
    </row>
    <row r="13" spans="2:17" ht="14.1" customHeight="1" x14ac:dyDescent="0.25">
      <c r="B13" s="87" t="s">
        <v>60</v>
      </c>
      <c r="C13" s="87" t="s">
        <v>84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79">
        <f>+D13+E13-F13+G13-H13</f>
        <v>0</v>
      </c>
      <c r="J13" s="60">
        <v>0</v>
      </c>
      <c r="K13" s="54">
        <f t="shared" si="1"/>
        <v>0</v>
      </c>
      <c r="L13" s="55">
        <f>+I13-J13</f>
        <v>0</v>
      </c>
      <c r="M13" s="54">
        <f t="shared" si="2"/>
        <v>0</v>
      </c>
      <c r="N13" s="61">
        <v>0</v>
      </c>
      <c r="O13" s="77">
        <f>IFERROR(N13/J13,0)</f>
        <v>0</v>
      </c>
    </row>
    <row r="14" spans="2:17" ht="14.1" customHeight="1" x14ac:dyDescent="0.25">
      <c r="B14" s="87" t="s">
        <v>61</v>
      </c>
      <c r="C14" s="88" t="s">
        <v>85</v>
      </c>
      <c r="D14" s="60">
        <v>0</v>
      </c>
      <c r="E14" s="60">
        <v>0</v>
      </c>
      <c r="F14" s="60">
        <v>0</v>
      </c>
      <c r="G14" s="60">
        <v>2000000</v>
      </c>
      <c r="H14" s="60">
        <v>0</v>
      </c>
      <c r="I14" s="80">
        <f>+D14+E14-F14+G14-H14</f>
        <v>2000000</v>
      </c>
      <c r="J14" s="60">
        <v>2000000</v>
      </c>
      <c r="K14" s="54">
        <f t="shared" si="1"/>
        <v>1</v>
      </c>
      <c r="L14" s="55">
        <f>+I14-J14</f>
        <v>0</v>
      </c>
      <c r="M14" s="54">
        <f t="shared" si="2"/>
        <v>0</v>
      </c>
      <c r="N14" s="60">
        <v>2000000</v>
      </c>
      <c r="O14" s="77">
        <f>IFERROR(N14/J14,0)</f>
        <v>1</v>
      </c>
    </row>
    <row r="15" spans="2:17" ht="14.1" customHeight="1" x14ac:dyDescent="0.25">
      <c r="B15" s="85" t="s">
        <v>62</v>
      </c>
      <c r="C15" s="86" t="s">
        <v>86</v>
      </c>
      <c r="D15" s="51">
        <f t="shared" ref="D15:J15" si="4">+SUM(D16:D25)</f>
        <v>15500000</v>
      </c>
      <c r="E15" s="51">
        <f t="shared" si="4"/>
        <v>8956408</v>
      </c>
      <c r="F15" s="51">
        <f t="shared" si="4"/>
        <v>8956408</v>
      </c>
      <c r="G15" s="51">
        <f t="shared" si="4"/>
        <v>2078699</v>
      </c>
      <c r="H15" s="51">
        <f t="shared" si="4"/>
        <v>0</v>
      </c>
      <c r="I15" s="51">
        <f t="shared" si="4"/>
        <v>17578699</v>
      </c>
      <c r="J15" s="51">
        <f t="shared" si="4"/>
        <v>17578699</v>
      </c>
      <c r="K15" s="53">
        <f t="shared" si="1"/>
        <v>1</v>
      </c>
      <c r="L15" s="52">
        <f>+SUM(L16:L25)</f>
        <v>0</v>
      </c>
      <c r="M15" s="53">
        <f t="shared" si="2"/>
        <v>0</v>
      </c>
      <c r="N15" s="52">
        <f>+N16+N17+N18+N19+N20+N21+N22+N23+N24+N25</f>
        <v>17578699</v>
      </c>
      <c r="O15" s="78">
        <f>IFERROR(N15/J15,0)</f>
        <v>1</v>
      </c>
      <c r="Q15" s="50"/>
    </row>
    <row r="16" spans="2:17" ht="14.1" customHeight="1" x14ac:dyDescent="0.25">
      <c r="B16" s="87" t="s">
        <v>63</v>
      </c>
      <c r="C16" s="88" t="s">
        <v>87</v>
      </c>
      <c r="D16" s="60"/>
      <c r="E16" s="60">
        <v>4456407</v>
      </c>
      <c r="F16" s="60"/>
      <c r="G16" s="60">
        <v>2078699</v>
      </c>
      <c r="H16" s="60"/>
      <c r="I16" s="80">
        <f t="shared" ref="I16:I25" si="5">+D16+E16-F16+G16-H16</f>
        <v>6535106</v>
      </c>
      <c r="J16" s="60">
        <v>6535106</v>
      </c>
      <c r="K16" s="54">
        <f t="shared" si="1"/>
        <v>1</v>
      </c>
      <c r="L16" s="55">
        <f t="shared" ref="L16:L25" si="6">+I16-J16</f>
        <v>0</v>
      </c>
      <c r="M16" s="54">
        <f t="shared" si="2"/>
        <v>0</v>
      </c>
      <c r="N16" s="60">
        <v>6535106</v>
      </c>
      <c r="O16" s="77">
        <f t="shared" ref="O16:O35" si="7">IFERROR(N16/J16,0)</f>
        <v>1</v>
      </c>
    </row>
    <row r="17" spans="2:17" ht="14.1" customHeight="1" x14ac:dyDescent="0.25">
      <c r="B17" s="87" t="s">
        <v>64</v>
      </c>
      <c r="C17" s="88" t="s">
        <v>88</v>
      </c>
      <c r="D17" s="60">
        <v>7500000</v>
      </c>
      <c r="E17" s="60">
        <v>3809940</v>
      </c>
      <c r="F17" s="60">
        <v>956408</v>
      </c>
      <c r="G17" s="60">
        <v>0</v>
      </c>
      <c r="H17" s="60">
        <v>0</v>
      </c>
      <c r="I17" s="80">
        <f t="shared" si="5"/>
        <v>10353532</v>
      </c>
      <c r="J17" s="60">
        <v>10353532</v>
      </c>
      <c r="K17" s="54">
        <f t="shared" si="1"/>
        <v>1</v>
      </c>
      <c r="L17" s="55">
        <f t="shared" si="6"/>
        <v>0</v>
      </c>
      <c r="M17" s="54">
        <f t="shared" si="2"/>
        <v>0</v>
      </c>
      <c r="N17" s="60">
        <v>10353532</v>
      </c>
      <c r="O17" s="77">
        <f t="shared" si="7"/>
        <v>1</v>
      </c>
    </row>
    <row r="18" spans="2:17" ht="14.1" customHeight="1" x14ac:dyDescent="0.25">
      <c r="B18" s="87" t="s">
        <v>65</v>
      </c>
      <c r="C18" s="88" t="s">
        <v>89</v>
      </c>
      <c r="D18" s="60"/>
      <c r="E18" s="60">
        <v>690061</v>
      </c>
      <c r="F18" s="60"/>
      <c r="G18" s="60"/>
      <c r="H18" s="60"/>
      <c r="I18" s="80">
        <f t="shared" si="5"/>
        <v>690061</v>
      </c>
      <c r="J18" s="60">
        <v>690061</v>
      </c>
      <c r="K18" s="54">
        <f t="shared" si="1"/>
        <v>1</v>
      </c>
      <c r="L18" s="55">
        <f t="shared" si="6"/>
        <v>0</v>
      </c>
      <c r="M18" s="54">
        <f t="shared" si="2"/>
        <v>0</v>
      </c>
      <c r="N18" s="60">
        <v>690061</v>
      </c>
      <c r="O18" s="77">
        <f t="shared" si="7"/>
        <v>1</v>
      </c>
      <c r="Q18" s="50"/>
    </row>
    <row r="19" spans="2:17" ht="14.1" customHeight="1" x14ac:dyDescent="0.25">
      <c r="B19" s="87" t="s">
        <v>66</v>
      </c>
      <c r="C19" s="88" t="s">
        <v>90</v>
      </c>
      <c r="D19" s="60">
        <v>8000000</v>
      </c>
      <c r="E19" s="60"/>
      <c r="F19" s="60">
        <v>8000000</v>
      </c>
      <c r="G19" s="60"/>
      <c r="H19" s="60"/>
      <c r="I19" s="80">
        <f t="shared" si="5"/>
        <v>0</v>
      </c>
      <c r="J19" s="60"/>
      <c r="K19" s="54">
        <f t="shared" si="1"/>
        <v>0</v>
      </c>
      <c r="L19" s="55">
        <f t="shared" si="6"/>
        <v>0</v>
      </c>
      <c r="M19" s="54">
        <f t="shared" si="2"/>
        <v>0</v>
      </c>
      <c r="N19" s="60"/>
      <c r="O19" s="77">
        <f>IFERROR(N19/J19,0)</f>
        <v>0</v>
      </c>
    </row>
    <row r="20" spans="2:17" ht="14.1" customHeight="1" x14ac:dyDescent="0.25">
      <c r="B20" s="87" t="s">
        <v>67</v>
      </c>
      <c r="C20" s="88" t="s">
        <v>91</v>
      </c>
      <c r="D20" s="60"/>
      <c r="E20" s="60"/>
      <c r="F20" s="60"/>
      <c r="G20" s="60"/>
      <c r="H20" s="60"/>
      <c r="I20" s="80">
        <f t="shared" si="5"/>
        <v>0</v>
      </c>
      <c r="J20" s="60"/>
      <c r="K20" s="54">
        <f t="shared" si="1"/>
        <v>0</v>
      </c>
      <c r="L20" s="55">
        <f t="shared" si="6"/>
        <v>0</v>
      </c>
      <c r="M20" s="54">
        <f t="shared" si="2"/>
        <v>0</v>
      </c>
      <c r="N20" s="60"/>
      <c r="O20" s="77">
        <f t="shared" si="7"/>
        <v>0</v>
      </c>
    </row>
    <row r="21" spans="2:17" ht="14.1" customHeight="1" x14ac:dyDescent="0.25">
      <c r="B21" s="87" t="s">
        <v>68</v>
      </c>
      <c r="C21" s="88" t="s">
        <v>92</v>
      </c>
      <c r="D21" s="60"/>
      <c r="E21" s="60"/>
      <c r="F21" s="60"/>
      <c r="G21" s="60"/>
      <c r="H21" s="60"/>
      <c r="I21" s="80">
        <f t="shared" si="5"/>
        <v>0</v>
      </c>
      <c r="J21" s="60">
        <v>0</v>
      </c>
      <c r="K21" s="54">
        <f t="shared" si="1"/>
        <v>0</v>
      </c>
      <c r="L21" s="55">
        <f t="shared" si="6"/>
        <v>0</v>
      </c>
      <c r="M21" s="54">
        <f t="shared" si="2"/>
        <v>0</v>
      </c>
      <c r="N21" s="60"/>
      <c r="O21" s="77">
        <f t="shared" si="7"/>
        <v>0</v>
      </c>
      <c r="Q21" s="63"/>
    </row>
    <row r="22" spans="2:17" ht="14.1" customHeight="1" x14ac:dyDescent="0.25">
      <c r="B22" s="87" t="s">
        <v>69</v>
      </c>
      <c r="C22" s="88" t="s">
        <v>93</v>
      </c>
      <c r="D22" s="60"/>
      <c r="E22" s="60"/>
      <c r="F22" s="60"/>
      <c r="G22" s="60"/>
      <c r="H22" s="60">
        <v>0</v>
      </c>
      <c r="I22" s="80">
        <f t="shared" si="5"/>
        <v>0</v>
      </c>
      <c r="J22" s="60">
        <v>0</v>
      </c>
      <c r="K22" s="54">
        <f t="shared" si="1"/>
        <v>0</v>
      </c>
      <c r="L22" s="55">
        <f t="shared" si="6"/>
        <v>0</v>
      </c>
      <c r="M22" s="54">
        <f t="shared" si="2"/>
        <v>0</v>
      </c>
      <c r="N22" s="60">
        <v>0</v>
      </c>
      <c r="O22" s="77">
        <f t="shared" si="7"/>
        <v>0</v>
      </c>
    </row>
    <row r="23" spans="2:17" ht="14.1" customHeight="1" x14ac:dyDescent="0.25">
      <c r="B23" s="87" t="s">
        <v>70</v>
      </c>
      <c r="C23" s="88" t="s">
        <v>94</v>
      </c>
      <c r="D23" s="60"/>
      <c r="E23" s="60"/>
      <c r="F23" s="60"/>
      <c r="G23" s="60"/>
      <c r="H23" s="60">
        <v>0</v>
      </c>
      <c r="I23" s="80">
        <f t="shared" si="5"/>
        <v>0</v>
      </c>
      <c r="J23" s="60">
        <v>0</v>
      </c>
      <c r="K23" s="54">
        <f t="shared" si="1"/>
        <v>0</v>
      </c>
      <c r="L23" s="55">
        <f t="shared" si="6"/>
        <v>0</v>
      </c>
      <c r="M23" s="54">
        <f t="shared" si="2"/>
        <v>0</v>
      </c>
      <c r="N23" s="62">
        <v>0</v>
      </c>
      <c r="O23" s="77">
        <f t="shared" si="7"/>
        <v>0</v>
      </c>
      <c r="Q23" s="64"/>
    </row>
    <row r="24" spans="2:17" ht="14.1" customHeight="1" x14ac:dyDescent="0.25">
      <c r="B24" s="87" t="s">
        <v>71</v>
      </c>
      <c r="C24" s="88" t="s">
        <v>95</v>
      </c>
      <c r="D24" s="60"/>
      <c r="E24" s="60"/>
      <c r="F24" s="60"/>
      <c r="G24" s="60"/>
      <c r="H24" s="60">
        <v>0</v>
      </c>
      <c r="I24" s="80">
        <f t="shared" si="5"/>
        <v>0</v>
      </c>
      <c r="J24" s="60">
        <v>0</v>
      </c>
      <c r="K24" s="54">
        <f t="shared" si="1"/>
        <v>0</v>
      </c>
      <c r="L24" s="55">
        <f t="shared" si="6"/>
        <v>0</v>
      </c>
      <c r="M24" s="54">
        <f t="shared" si="2"/>
        <v>0</v>
      </c>
      <c r="N24" s="60">
        <v>0</v>
      </c>
      <c r="O24" s="77">
        <f t="shared" si="7"/>
        <v>0</v>
      </c>
    </row>
    <row r="25" spans="2:17" ht="14.1" customHeight="1" x14ac:dyDescent="0.25">
      <c r="B25" s="87" t="s">
        <v>72</v>
      </c>
      <c r="C25" s="88" t="s">
        <v>96</v>
      </c>
      <c r="D25" s="60"/>
      <c r="E25" s="60"/>
      <c r="F25" s="60"/>
      <c r="G25" s="65"/>
      <c r="H25" s="60">
        <v>0</v>
      </c>
      <c r="I25" s="80">
        <f t="shared" si="5"/>
        <v>0</v>
      </c>
      <c r="J25" s="60"/>
      <c r="K25" s="54">
        <f t="shared" si="1"/>
        <v>0</v>
      </c>
      <c r="L25" s="55">
        <f t="shared" si="6"/>
        <v>0</v>
      </c>
      <c r="M25" s="54">
        <f t="shared" si="2"/>
        <v>0</v>
      </c>
      <c r="N25" s="62"/>
      <c r="O25" s="77">
        <f t="shared" si="7"/>
        <v>0</v>
      </c>
    </row>
    <row r="26" spans="2:17" ht="14.1" customHeight="1" x14ac:dyDescent="0.25">
      <c r="B26" s="85" t="s">
        <v>73</v>
      </c>
      <c r="C26" s="86" t="s">
        <v>97</v>
      </c>
      <c r="D26" s="51">
        <f t="shared" ref="D26:J26" si="8">+SUM(D27:D28)</f>
        <v>0</v>
      </c>
      <c r="E26" s="51">
        <f t="shared" si="8"/>
        <v>0</v>
      </c>
      <c r="F26" s="51">
        <f t="shared" si="8"/>
        <v>0</v>
      </c>
      <c r="G26" s="51">
        <f t="shared" si="8"/>
        <v>0</v>
      </c>
      <c r="H26" s="51">
        <f t="shared" si="8"/>
        <v>0</v>
      </c>
      <c r="I26" s="51">
        <f t="shared" si="8"/>
        <v>0</v>
      </c>
      <c r="J26" s="51">
        <f t="shared" si="8"/>
        <v>0</v>
      </c>
      <c r="K26" s="53">
        <f t="shared" si="1"/>
        <v>0</v>
      </c>
      <c r="L26" s="52">
        <f>+SUM(L27:L28)</f>
        <v>0</v>
      </c>
      <c r="M26" s="53">
        <f t="shared" si="2"/>
        <v>0</v>
      </c>
      <c r="N26" s="52">
        <f>+SUM(N27:N28)</f>
        <v>0</v>
      </c>
      <c r="O26" s="78">
        <f>IFERROR(N26/J26,0)</f>
        <v>0</v>
      </c>
    </row>
    <row r="27" spans="2:17" ht="14.1" customHeight="1" x14ac:dyDescent="0.25">
      <c r="B27" s="87" t="s">
        <v>74</v>
      </c>
      <c r="C27" s="88" t="s">
        <v>98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80">
        <f t="shared" ref="I27:I35" si="9">+D27+E27-F27+G27-H27</f>
        <v>0</v>
      </c>
      <c r="J27" s="60">
        <v>0</v>
      </c>
      <c r="K27" s="54">
        <f t="shared" si="1"/>
        <v>0</v>
      </c>
      <c r="L27" s="55">
        <f t="shared" ref="L27:L35" si="10">+I27-J27</f>
        <v>0</v>
      </c>
      <c r="M27" s="54">
        <f t="shared" si="2"/>
        <v>0</v>
      </c>
      <c r="N27" s="66">
        <v>0</v>
      </c>
      <c r="O27" s="77">
        <f t="shared" si="7"/>
        <v>0</v>
      </c>
    </row>
    <row r="28" spans="2:17" ht="14.1" customHeight="1" x14ac:dyDescent="0.25">
      <c r="B28" s="87" t="s">
        <v>75</v>
      </c>
      <c r="C28" s="88" t="s">
        <v>99</v>
      </c>
      <c r="D28" s="60"/>
      <c r="E28" s="60">
        <v>0</v>
      </c>
      <c r="F28" s="60">
        <v>0</v>
      </c>
      <c r="G28" s="60">
        <v>0</v>
      </c>
      <c r="H28" s="60">
        <v>0</v>
      </c>
      <c r="I28" s="80">
        <f t="shared" si="9"/>
        <v>0</v>
      </c>
      <c r="J28" s="60">
        <v>0</v>
      </c>
      <c r="K28" s="54">
        <f t="shared" si="1"/>
        <v>0</v>
      </c>
      <c r="L28" s="55">
        <f t="shared" si="10"/>
        <v>0</v>
      </c>
      <c r="M28" s="54">
        <f t="shared" si="2"/>
        <v>0</v>
      </c>
      <c r="N28" s="60">
        <v>0</v>
      </c>
      <c r="O28" s="77">
        <f t="shared" si="7"/>
        <v>0</v>
      </c>
    </row>
    <row r="29" spans="2:17" ht="14.1" customHeight="1" x14ac:dyDescent="0.25">
      <c r="B29" s="85">
        <v>3</v>
      </c>
      <c r="C29" s="86" t="s">
        <v>25</v>
      </c>
      <c r="D29" s="51">
        <f t="shared" ref="D29:J29" si="11">+SUM(D30:D35)</f>
        <v>0</v>
      </c>
      <c r="E29" s="51">
        <f t="shared" si="11"/>
        <v>0</v>
      </c>
      <c r="F29" s="51">
        <f t="shared" si="11"/>
        <v>0</v>
      </c>
      <c r="G29" s="51">
        <f t="shared" si="11"/>
        <v>0</v>
      </c>
      <c r="H29" s="51">
        <f t="shared" si="11"/>
        <v>0</v>
      </c>
      <c r="I29" s="51">
        <f t="shared" si="11"/>
        <v>0</v>
      </c>
      <c r="J29" s="51">
        <f t="shared" si="11"/>
        <v>0</v>
      </c>
      <c r="K29" s="53">
        <f t="shared" si="1"/>
        <v>0</v>
      </c>
      <c r="L29" s="52">
        <f>+SUM(L30:L35)</f>
        <v>0</v>
      </c>
      <c r="M29" s="53">
        <f t="shared" si="2"/>
        <v>0</v>
      </c>
      <c r="N29" s="52">
        <f>+SUM(N30:N35)</f>
        <v>0</v>
      </c>
      <c r="O29" s="78">
        <f>IFERROR(N29/J29,0)</f>
        <v>0</v>
      </c>
    </row>
    <row r="30" spans="2:17" ht="14.1" customHeight="1" x14ac:dyDescent="0.25">
      <c r="B30" s="87" t="s">
        <v>76</v>
      </c>
      <c r="C30" s="88" t="s">
        <v>100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80">
        <f t="shared" si="9"/>
        <v>0</v>
      </c>
      <c r="J30" s="60">
        <v>0</v>
      </c>
      <c r="K30" s="54">
        <f t="shared" si="1"/>
        <v>0</v>
      </c>
      <c r="L30" s="55">
        <f t="shared" si="10"/>
        <v>0</v>
      </c>
      <c r="M30" s="54">
        <f t="shared" si="2"/>
        <v>0</v>
      </c>
      <c r="N30" s="67">
        <v>0</v>
      </c>
      <c r="O30" s="77">
        <f t="shared" si="7"/>
        <v>0</v>
      </c>
    </row>
    <row r="31" spans="2:17" ht="14.1" customHeight="1" x14ac:dyDescent="0.25">
      <c r="B31" s="87" t="s">
        <v>77</v>
      </c>
      <c r="C31" s="88" t="s">
        <v>101</v>
      </c>
      <c r="D31" s="60"/>
      <c r="E31" s="60">
        <v>0</v>
      </c>
      <c r="F31" s="60">
        <v>0</v>
      </c>
      <c r="G31" s="60">
        <v>0</v>
      </c>
      <c r="H31" s="60">
        <v>0</v>
      </c>
      <c r="I31" s="80">
        <f t="shared" si="9"/>
        <v>0</v>
      </c>
      <c r="J31" s="60">
        <v>0</v>
      </c>
      <c r="K31" s="54">
        <f t="shared" si="1"/>
        <v>0</v>
      </c>
      <c r="L31" s="55">
        <f t="shared" si="10"/>
        <v>0</v>
      </c>
      <c r="M31" s="54">
        <f t="shared" ref="M31:M34" si="12">IFERROR(L31/I31,0)</f>
        <v>0</v>
      </c>
      <c r="N31" s="67">
        <v>0</v>
      </c>
      <c r="O31" s="77">
        <f t="shared" si="7"/>
        <v>0</v>
      </c>
    </row>
    <row r="32" spans="2:17" ht="14.1" customHeight="1" x14ac:dyDescent="0.25">
      <c r="B32" s="87" t="s">
        <v>78</v>
      </c>
      <c r="C32" s="88" t="s">
        <v>104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80">
        <f t="shared" si="9"/>
        <v>0</v>
      </c>
      <c r="J32" s="60">
        <v>0</v>
      </c>
      <c r="K32" s="54">
        <f t="shared" si="1"/>
        <v>0</v>
      </c>
      <c r="L32" s="55">
        <f t="shared" si="10"/>
        <v>0</v>
      </c>
      <c r="M32" s="54">
        <f t="shared" si="12"/>
        <v>0</v>
      </c>
      <c r="N32" s="67">
        <v>0</v>
      </c>
      <c r="O32" s="77">
        <f t="shared" si="7"/>
        <v>0</v>
      </c>
    </row>
    <row r="33" spans="2:15" ht="14.1" customHeight="1" x14ac:dyDescent="0.25">
      <c r="B33" s="87" t="s">
        <v>79</v>
      </c>
      <c r="C33" s="88" t="s">
        <v>105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80">
        <f t="shared" si="9"/>
        <v>0</v>
      </c>
      <c r="J33" s="60">
        <v>0</v>
      </c>
      <c r="K33" s="54">
        <f t="shared" si="1"/>
        <v>0</v>
      </c>
      <c r="L33" s="55">
        <f t="shared" si="10"/>
        <v>0</v>
      </c>
      <c r="M33" s="54">
        <f t="shared" si="12"/>
        <v>0</v>
      </c>
      <c r="N33" s="67">
        <v>0</v>
      </c>
      <c r="O33" s="77">
        <f t="shared" si="7"/>
        <v>0</v>
      </c>
    </row>
    <row r="34" spans="2:15" ht="14.1" customHeight="1" x14ac:dyDescent="0.25">
      <c r="B34" s="87" t="s">
        <v>80</v>
      </c>
      <c r="C34" s="88" t="s">
        <v>102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80">
        <f t="shared" si="9"/>
        <v>0</v>
      </c>
      <c r="J34" s="60">
        <v>0</v>
      </c>
      <c r="K34" s="54">
        <f t="shared" si="1"/>
        <v>0</v>
      </c>
      <c r="L34" s="55">
        <f t="shared" si="10"/>
        <v>0</v>
      </c>
      <c r="M34" s="54">
        <f t="shared" si="12"/>
        <v>0</v>
      </c>
      <c r="N34" s="67">
        <v>0</v>
      </c>
      <c r="O34" s="77">
        <f t="shared" si="7"/>
        <v>0</v>
      </c>
    </row>
    <row r="35" spans="2:15" ht="14.1" customHeight="1" x14ac:dyDescent="0.25">
      <c r="B35" s="87" t="s">
        <v>81</v>
      </c>
      <c r="C35" s="88" t="s">
        <v>103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80">
        <f t="shared" si="9"/>
        <v>0</v>
      </c>
      <c r="J35" s="60">
        <v>0</v>
      </c>
      <c r="K35" s="54">
        <f t="shared" si="1"/>
        <v>0</v>
      </c>
      <c r="L35" s="55">
        <f t="shared" si="10"/>
        <v>0</v>
      </c>
      <c r="M35" s="54">
        <f>IFERROR(L35/I35,0)</f>
        <v>0</v>
      </c>
      <c r="N35" s="67">
        <v>0</v>
      </c>
      <c r="O35" s="77">
        <f t="shared" si="7"/>
        <v>0</v>
      </c>
    </row>
    <row r="36" spans="2:15" ht="14.1" customHeight="1" x14ac:dyDescent="0.25">
      <c r="B36" s="89"/>
      <c r="C36" s="88" t="s">
        <v>150</v>
      </c>
      <c r="D36" s="51">
        <f>+D11+D29</f>
        <v>15500000</v>
      </c>
      <c r="E36" s="51">
        <f>+E11+E29</f>
        <v>8956408</v>
      </c>
      <c r="F36" s="51">
        <f>+F11+F29</f>
        <v>8956408</v>
      </c>
      <c r="G36" s="51">
        <f>+G11+G29</f>
        <v>4078699</v>
      </c>
      <c r="H36" s="51">
        <f t="shared" ref="H36" si="13">+H11+H29</f>
        <v>0</v>
      </c>
      <c r="I36" s="51">
        <f>+I11+I29</f>
        <v>19578699</v>
      </c>
      <c r="J36" s="51">
        <f>+J11+J29</f>
        <v>19578699</v>
      </c>
      <c r="K36" s="53">
        <f t="shared" si="1"/>
        <v>1</v>
      </c>
      <c r="L36" s="52">
        <f>+L11+L29</f>
        <v>0</v>
      </c>
      <c r="M36" s="53">
        <f>IFERROR(L36/I36,0)</f>
        <v>0</v>
      </c>
      <c r="N36" s="52">
        <f>+N11+N29</f>
        <v>19578699</v>
      </c>
      <c r="O36" s="78">
        <f>IFERROR(N36/J36,0)</f>
        <v>1</v>
      </c>
    </row>
    <row r="37" spans="2:15" x14ac:dyDescent="0.25">
      <c r="F37" s="64"/>
      <c r="G37" s="68"/>
      <c r="I37" s="69"/>
      <c r="J37" s="70"/>
    </row>
    <row r="38" spans="2:15" x14ac:dyDescent="0.25">
      <c r="G38" s="68"/>
      <c r="I38" s="69"/>
      <c r="J38" s="70"/>
      <c r="K38" s="64"/>
    </row>
    <row r="39" spans="2:15" x14ac:dyDescent="0.25">
      <c r="G39" s="68"/>
      <c r="I39" s="69"/>
      <c r="J39" s="70"/>
    </row>
    <row r="40" spans="2:15" x14ac:dyDescent="0.25">
      <c r="G40" s="68"/>
      <c r="I40" s="69"/>
      <c r="J40" s="70"/>
    </row>
    <row r="41" spans="2:15" x14ac:dyDescent="0.25">
      <c r="C41" s="71"/>
      <c r="D41" s="64"/>
      <c r="E41" s="72"/>
      <c r="F41" s="64"/>
      <c r="G41" s="68"/>
      <c r="I41" s="69"/>
      <c r="J41" s="73"/>
      <c r="K41" s="71"/>
      <c r="L41" s="71"/>
      <c r="M41" s="71"/>
      <c r="N41" s="71"/>
    </row>
    <row r="42" spans="2:15" x14ac:dyDescent="0.25">
      <c r="C42" s="130" t="s">
        <v>207</v>
      </c>
      <c r="D42" s="130"/>
      <c r="G42" s="35"/>
      <c r="K42" s="140" t="s">
        <v>196</v>
      </c>
      <c r="L42" s="140"/>
      <c r="M42" s="140"/>
      <c r="N42" s="140"/>
    </row>
    <row r="43" spans="2:15" x14ac:dyDescent="0.25">
      <c r="C43" s="74" t="s">
        <v>106</v>
      </c>
      <c r="G43" s="75"/>
      <c r="K43" s="32" t="s">
        <v>153</v>
      </c>
    </row>
    <row r="44" spans="2:15" x14ac:dyDescent="0.25">
      <c r="K44" s="32" t="s">
        <v>197</v>
      </c>
    </row>
    <row r="48" spans="2:15" x14ac:dyDescent="0.25">
      <c r="C48" s="76"/>
    </row>
  </sheetData>
  <sheetProtection password="CC31" sheet="1" objects="1" scenarios="1"/>
  <mergeCells count="14">
    <mergeCell ref="B3:O3"/>
    <mergeCell ref="K42:N42"/>
    <mergeCell ref="E9:F9"/>
    <mergeCell ref="I9:K9"/>
    <mergeCell ref="M9:M10"/>
    <mergeCell ref="N9:N10"/>
    <mergeCell ref="B4:O4"/>
    <mergeCell ref="B5:O5"/>
    <mergeCell ref="B9:C9"/>
    <mergeCell ref="D9:D10"/>
    <mergeCell ref="G9:H9"/>
    <mergeCell ref="L9:L10"/>
    <mergeCell ref="O9:O10"/>
    <mergeCell ref="C42:D42"/>
  </mergeCells>
  <pageMargins left="1.6929133858267718" right="0.31496062992125984" top="0.74803149606299213" bottom="0.55118110236220474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80"/>
  <sheetViews>
    <sheetView tabSelected="1" view="pageBreakPreview" topLeftCell="C7" zoomScale="110" zoomScaleNormal="110" zoomScaleSheetLayoutView="110" workbookViewId="0">
      <selection activeCell="C7" sqref="C7"/>
    </sheetView>
  </sheetViews>
  <sheetFormatPr baseColWidth="10" defaultRowHeight="15" x14ac:dyDescent="0.25"/>
  <cols>
    <col min="1" max="1" width="8.5703125" style="32" customWidth="1"/>
    <col min="2" max="2" width="8.28515625" style="32" customWidth="1"/>
    <col min="3" max="3" width="15.85546875" style="32" customWidth="1"/>
    <col min="4" max="4" width="8" style="32" customWidth="1"/>
    <col min="5" max="5" width="12.85546875" style="32" customWidth="1"/>
    <col min="6" max="6" width="52" style="32" customWidth="1"/>
    <col min="7" max="7" width="19.85546875" style="32" customWidth="1"/>
    <col min="8" max="8" width="12.5703125" style="32" customWidth="1"/>
    <col min="9" max="9" width="16.140625" style="32" customWidth="1"/>
    <col min="10" max="10" width="16" style="32" customWidth="1"/>
    <col min="11" max="11" width="20" style="32" customWidth="1"/>
    <col min="12" max="12" width="17.7109375" style="32" bestFit="1" customWidth="1"/>
    <col min="13" max="13" width="14.42578125" style="32" bestFit="1" customWidth="1"/>
    <col min="14" max="14" width="2.140625" style="32" bestFit="1" customWidth="1"/>
    <col min="15" max="15" width="16" style="32" bestFit="1" customWidth="1"/>
    <col min="16" max="16" width="13.85546875" style="32" bestFit="1" customWidth="1"/>
    <col min="17" max="17" width="16" style="32" bestFit="1" customWidth="1"/>
    <col min="18" max="18" width="12.42578125" style="32" bestFit="1" customWidth="1"/>
    <col min="19" max="256" width="11.42578125" style="32"/>
    <col min="257" max="257" width="8.5703125" style="32" customWidth="1"/>
    <col min="258" max="258" width="8.28515625" style="32" customWidth="1"/>
    <col min="259" max="259" width="15" style="32" customWidth="1"/>
    <col min="260" max="260" width="8" style="32" customWidth="1"/>
    <col min="261" max="261" width="12.85546875" style="32" customWidth="1"/>
    <col min="262" max="262" width="52" style="32" customWidth="1"/>
    <col min="263" max="263" width="19.85546875" style="32" customWidth="1"/>
    <col min="264" max="264" width="12.5703125" style="32" customWidth="1"/>
    <col min="265" max="265" width="16.140625" style="32" customWidth="1"/>
    <col min="266" max="266" width="17.85546875" style="32" customWidth="1"/>
    <col min="267" max="267" width="20" style="32" customWidth="1"/>
    <col min="268" max="268" width="17.7109375" style="32" bestFit="1" customWidth="1"/>
    <col min="269" max="269" width="14.42578125" style="32" bestFit="1" customWidth="1"/>
    <col min="270" max="270" width="2.140625" style="32" bestFit="1" customWidth="1"/>
    <col min="271" max="271" width="16" style="32" bestFit="1" customWidth="1"/>
    <col min="272" max="272" width="13.85546875" style="32" bestFit="1" customWidth="1"/>
    <col min="273" max="273" width="16" style="32" bestFit="1" customWidth="1"/>
    <col min="274" max="274" width="12.42578125" style="32" bestFit="1" customWidth="1"/>
    <col min="275" max="512" width="11.42578125" style="32"/>
    <col min="513" max="513" width="8.5703125" style="32" customWidth="1"/>
    <col min="514" max="514" width="8.28515625" style="32" customWidth="1"/>
    <col min="515" max="515" width="15" style="32" customWidth="1"/>
    <col min="516" max="516" width="8" style="32" customWidth="1"/>
    <col min="517" max="517" width="12.85546875" style="32" customWidth="1"/>
    <col min="518" max="518" width="52" style="32" customWidth="1"/>
    <col min="519" max="519" width="19.85546875" style="32" customWidth="1"/>
    <col min="520" max="520" width="12.5703125" style="32" customWidth="1"/>
    <col min="521" max="521" width="16.140625" style="32" customWidth="1"/>
    <col min="522" max="522" width="17.85546875" style="32" customWidth="1"/>
    <col min="523" max="523" width="20" style="32" customWidth="1"/>
    <col min="524" max="524" width="17.7109375" style="32" bestFit="1" customWidth="1"/>
    <col min="525" max="525" width="14.42578125" style="32" bestFit="1" customWidth="1"/>
    <col min="526" max="526" width="2.140625" style="32" bestFit="1" customWidth="1"/>
    <col min="527" max="527" width="16" style="32" bestFit="1" customWidth="1"/>
    <col min="528" max="528" width="13.85546875" style="32" bestFit="1" customWidth="1"/>
    <col min="529" max="529" width="16" style="32" bestFit="1" customWidth="1"/>
    <col min="530" max="530" width="12.42578125" style="32" bestFit="1" customWidth="1"/>
    <col min="531" max="768" width="11.42578125" style="32"/>
    <col min="769" max="769" width="8.5703125" style="32" customWidth="1"/>
    <col min="770" max="770" width="8.28515625" style="32" customWidth="1"/>
    <col min="771" max="771" width="15" style="32" customWidth="1"/>
    <col min="772" max="772" width="8" style="32" customWidth="1"/>
    <col min="773" max="773" width="12.85546875" style="32" customWidth="1"/>
    <col min="774" max="774" width="52" style="32" customWidth="1"/>
    <col min="775" max="775" width="19.85546875" style="32" customWidth="1"/>
    <col min="776" max="776" width="12.5703125" style="32" customWidth="1"/>
    <col min="777" max="777" width="16.140625" style="32" customWidth="1"/>
    <col min="778" max="778" width="17.85546875" style="32" customWidth="1"/>
    <col min="779" max="779" width="20" style="32" customWidth="1"/>
    <col min="780" max="780" width="17.7109375" style="32" bestFit="1" customWidth="1"/>
    <col min="781" max="781" width="14.42578125" style="32" bestFit="1" customWidth="1"/>
    <col min="782" max="782" width="2.140625" style="32" bestFit="1" customWidth="1"/>
    <col min="783" max="783" width="16" style="32" bestFit="1" customWidth="1"/>
    <col min="784" max="784" width="13.85546875" style="32" bestFit="1" customWidth="1"/>
    <col min="785" max="785" width="16" style="32" bestFit="1" customWidth="1"/>
    <col min="786" max="786" width="12.42578125" style="32" bestFit="1" customWidth="1"/>
    <col min="787" max="1024" width="11.42578125" style="32"/>
    <col min="1025" max="1025" width="8.5703125" style="32" customWidth="1"/>
    <col min="1026" max="1026" width="8.28515625" style="32" customWidth="1"/>
    <col min="1027" max="1027" width="15" style="32" customWidth="1"/>
    <col min="1028" max="1028" width="8" style="32" customWidth="1"/>
    <col min="1029" max="1029" width="12.85546875" style="32" customWidth="1"/>
    <col min="1030" max="1030" width="52" style="32" customWidth="1"/>
    <col min="1031" max="1031" width="19.85546875" style="32" customWidth="1"/>
    <col min="1032" max="1032" width="12.5703125" style="32" customWidth="1"/>
    <col min="1033" max="1033" width="16.140625" style="32" customWidth="1"/>
    <col min="1034" max="1034" width="17.85546875" style="32" customWidth="1"/>
    <col min="1035" max="1035" width="20" style="32" customWidth="1"/>
    <col min="1036" max="1036" width="17.7109375" style="32" bestFit="1" customWidth="1"/>
    <col min="1037" max="1037" width="14.42578125" style="32" bestFit="1" customWidth="1"/>
    <col min="1038" max="1038" width="2.140625" style="32" bestFit="1" customWidth="1"/>
    <col min="1039" max="1039" width="16" style="32" bestFit="1" customWidth="1"/>
    <col min="1040" max="1040" width="13.85546875" style="32" bestFit="1" customWidth="1"/>
    <col min="1041" max="1041" width="16" style="32" bestFit="1" customWidth="1"/>
    <col min="1042" max="1042" width="12.42578125" style="32" bestFit="1" customWidth="1"/>
    <col min="1043" max="1280" width="11.42578125" style="32"/>
    <col min="1281" max="1281" width="8.5703125" style="32" customWidth="1"/>
    <col min="1282" max="1282" width="8.28515625" style="32" customWidth="1"/>
    <col min="1283" max="1283" width="15" style="32" customWidth="1"/>
    <col min="1284" max="1284" width="8" style="32" customWidth="1"/>
    <col min="1285" max="1285" width="12.85546875" style="32" customWidth="1"/>
    <col min="1286" max="1286" width="52" style="32" customWidth="1"/>
    <col min="1287" max="1287" width="19.85546875" style="32" customWidth="1"/>
    <col min="1288" max="1288" width="12.5703125" style="32" customWidth="1"/>
    <col min="1289" max="1289" width="16.140625" style="32" customWidth="1"/>
    <col min="1290" max="1290" width="17.85546875" style="32" customWidth="1"/>
    <col min="1291" max="1291" width="20" style="32" customWidth="1"/>
    <col min="1292" max="1292" width="17.7109375" style="32" bestFit="1" customWidth="1"/>
    <col min="1293" max="1293" width="14.42578125" style="32" bestFit="1" customWidth="1"/>
    <col min="1294" max="1294" width="2.140625" style="32" bestFit="1" customWidth="1"/>
    <col min="1295" max="1295" width="16" style="32" bestFit="1" customWidth="1"/>
    <col min="1296" max="1296" width="13.85546875" style="32" bestFit="1" customWidth="1"/>
    <col min="1297" max="1297" width="16" style="32" bestFit="1" customWidth="1"/>
    <col min="1298" max="1298" width="12.42578125" style="32" bestFit="1" customWidth="1"/>
    <col min="1299" max="1536" width="11.42578125" style="32"/>
    <col min="1537" max="1537" width="8.5703125" style="32" customWidth="1"/>
    <col min="1538" max="1538" width="8.28515625" style="32" customWidth="1"/>
    <col min="1539" max="1539" width="15" style="32" customWidth="1"/>
    <col min="1540" max="1540" width="8" style="32" customWidth="1"/>
    <col min="1541" max="1541" width="12.85546875" style="32" customWidth="1"/>
    <col min="1542" max="1542" width="52" style="32" customWidth="1"/>
    <col min="1543" max="1543" width="19.85546875" style="32" customWidth="1"/>
    <col min="1544" max="1544" width="12.5703125" style="32" customWidth="1"/>
    <col min="1545" max="1545" width="16.140625" style="32" customWidth="1"/>
    <col min="1546" max="1546" width="17.85546875" style="32" customWidth="1"/>
    <col min="1547" max="1547" width="20" style="32" customWidth="1"/>
    <col min="1548" max="1548" width="17.7109375" style="32" bestFit="1" customWidth="1"/>
    <col min="1549" max="1549" width="14.42578125" style="32" bestFit="1" customWidth="1"/>
    <col min="1550" max="1550" width="2.140625" style="32" bestFit="1" customWidth="1"/>
    <col min="1551" max="1551" width="16" style="32" bestFit="1" customWidth="1"/>
    <col min="1552" max="1552" width="13.85546875" style="32" bestFit="1" customWidth="1"/>
    <col min="1553" max="1553" width="16" style="32" bestFit="1" customWidth="1"/>
    <col min="1554" max="1554" width="12.42578125" style="32" bestFit="1" customWidth="1"/>
    <col min="1555" max="1792" width="11.42578125" style="32"/>
    <col min="1793" max="1793" width="8.5703125" style="32" customWidth="1"/>
    <col min="1794" max="1794" width="8.28515625" style="32" customWidth="1"/>
    <col min="1795" max="1795" width="15" style="32" customWidth="1"/>
    <col min="1796" max="1796" width="8" style="32" customWidth="1"/>
    <col min="1797" max="1797" width="12.85546875" style="32" customWidth="1"/>
    <col min="1798" max="1798" width="52" style="32" customWidth="1"/>
    <col min="1799" max="1799" width="19.85546875" style="32" customWidth="1"/>
    <col min="1800" max="1800" width="12.5703125" style="32" customWidth="1"/>
    <col min="1801" max="1801" width="16.140625" style="32" customWidth="1"/>
    <col min="1802" max="1802" width="17.85546875" style="32" customWidth="1"/>
    <col min="1803" max="1803" width="20" style="32" customWidth="1"/>
    <col min="1804" max="1804" width="17.7109375" style="32" bestFit="1" customWidth="1"/>
    <col min="1805" max="1805" width="14.42578125" style="32" bestFit="1" customWidth="1"/>
    <col min="1806" max="1806" width="2.140625" style="32" bestFit="1" customWidth="1"/>
    <col min="1807" max="1807" width="16" style="32" bestFit="1" customWidth="1"/>
    <col min="1808" max="1808" width="13.85546875" style="32" bestFit="1" customWidth="1"/>
    <col min="1809" max="1809" width="16" style="32" bestFit="1" customWidth="1"/>
    <col min="1810" max="1810" width="12.42578125" style="32" bestFit="1" customWidth="1"/>
    <col min="1811" max="2048" width="11.42578125" style="32"/>
    <col min="2049" max="2049" width="8.5703125" style="32" customWidth="1"/>
    <col min="2050" max="2050" width="8.28515625" style="32" customWidth="1"/>
    <col min="2051" max="2051" width="15" style="32" customWidth="1"/>
    <col min="2052" max="2052" width="8" style="32" customWidth="1"/>
    <col min="2053" max="2053" width="12.85546875" style="32" customWidth="1"/>
    <col min="2054" max="2054" width="52" style="32" customWidth="1"/>
    <col min="2055" max="2055" width="19.85546875" style="32" customWidth="1"/>
    <col min="2056" max="2056" width="12.5703125" style="32" customWidth="1"/>
    <col min="2057" max="2057" width="16.140625" style="32" customWidth="1"/>
    <col min="2058" max="2058" width="17.85546875" style="32" customWidth="1"/>
    <col min="2059" max="2059" width="20" style="32" customWidth="1"/>
    <col min="2060" max="2060" width="17.7109375" style="32" bestFit="1" customWidth="1"/>
    <col min="2061" max="2061" width="14.42578125" style="32" bestFit="1" customWidth="1"/>
    <col min="2062" max="2062" width="2.140625" style="32" bestFit="1" customWidth="1"/>
    <col min="2063" max="2063" width="16" style="32" bestFit="1" customWidth="1"/>
    <col min="2064" max="2064" width="13.85546875" style="32" bestFit="1" customWidth="1"/>
    <col min="2065" max="2065" width="16" style="32" bestFit="1" customWidth="1"/>
    <col min="2066" max="2066" width="12.42578125" style="32" bestFit="1" customWidth="1"/>
    <col min="2067" max="2304" width="11.42578125" style="32"/>
    <col min="2305" max="2305" width="8.5703125" style="32" customWidth="1"/>
    <col min="2306" max="2306" width="8.28515625" style="32" customWidth="1"/>
    <col min="2307" max="2307" width="15" style="32" customWidth="1"/>
    <col min="2308" max="2308" width="8" style="32" customWidth="1"/>
    <col min="2309" max="2309" width="12.85546875" style="32" customWidth="1"/>
    <col min="2310" max="2310" width="52" style="32" customWidth="1"/>
    <col min="2311" max="2311" width="19.85546875" style="32" customWidth="1"/>
    <col min="2312" max="2312" width="12.5703125" style="32" customWidth="1"/>
    <col min="2313" max="2313" width="16.140625" style="32" customWidth="1"/>
    <col min="2314" max="2314" width="17.85546875" style="32" customWidth="1"/>
    <col min="2315" max="2315" width="20" style="32" customWidth="1"/>
    <col min="2316" max="2316" width="17.7109375" style="32" bestFit="1" customWidth="1"/>
    <col min="2317" max="2317" width="14.42578125" style="32" bestFit="1" customWidth="1"/>
    <col min="2318" max="2318" width="2.140625" style="32" bestFit="1" customWidth="1"/>
    <col min="2319" max="2319" width="16" style="32" bestFit="1" customWidth="1"/>
    <col min="2320" max="2320" width="13.85546875" style="32" bestFit="1" customWidth="1"/>
    <col min="2321" max="2321" width="16" style="32" bestFit="1" customWidth="1"/>
    <col min="2322" max="2322" width="12.42578125" style="32" bestFit="1" customWidth="1"/>
    <col min="2323" max="2560" width="11.42578125" style="32"/>
    <col min="2561" max="2561" width="8.5703125" style="32" customWidth="1"/>
    <col min="2562" max="2562" width="8.28515625" style="32" customWidth="1"/>
    <col min="2563" max="2563" width="15" style="32" customWidth="1"/>
    <col min="2564" max="2564" width="8" style="32" customWidth="1"/>
    <col min="2565" max="2565" width="12.85546875" style="32" customWidth="1"/>
    <col min="2566" max="2566" width="52" style="32" customWidth="1"/>
    <col min="2567" max="2567" width="19.85546875" style="32" customWidth="1"/>
    <col min="2568" max="2568" width="12.5703125" style="32" customWidth="1"/>
    <col min="2569" max="2569" width="16.140625" style="32" customWidth="1"/>
    <col min="2570" max="2570" width="17.85546875" style="32" customWidth="1"/>
    <col min="2571" max="2571" width="20" style="32" customWidth="1"/>
    <col min="2572" max="2572" width="17.7109375" style="32" bestFit="1" customWidth="1"/>
    <col min="2573" max="2573" width="14.42578125" style="32" bestFit="1" customWidth="1"/>
    <col min="2574" max="2574" width="2.140625" style="32" bestFit="1" customWidth="1"/>
    <col min="2575" max="2575" width="16" style="32" bestFit="1" customWidth="1"/>
    <col min="2576" max="2576" width="13.85546875" style="32" bestFit="1" customWidth="1"/>
    <col min="2577" max="2577" width="16" style="32" bestFit="1" customWidth="1"/>
    <col min="2578" max="2578" width="12.42578125" style="32" bestFit="1" customWidth="1"/>
    <col min="2579" max="2816" width="11.42578125" style="32"/>
    <col min="2817" max="2817" width="8.5703125" style="32" customWidth="1"/>
    <col min="2818" max="2818" width="8.28515625" style="32" customWidth="1"/>
    <col min="2819" max="2819" width="15" style="32" customWidth="1"/>
    <col min="2820" max="2820" width="8" style="32" customWidth="1"/>
    <col min="2821" max="2821" width="12.85546875" style="32" customWidth="1"/>
    <col min="2822" max="2822" width="52" style="32" customWidth="1"/>
    <col min="2823" max="2823" width="19.85546875" style="32" customWidth="1"/>
    <col min="2824" max="2824" width="12.5703125" style="32" customWidth="1"/>
    <col min="2825" max="2825" width="16.140625" style="32" customWidth="1"/>
    <col min="2826" max="2826" width="17.85546875" style="32" customWidth="1"/>
    <col min="2827" max="2827" width="20" style="32" customWidth="1"/>
    <col min="2828" max="2828" width="17.7109375" style="32" bestFit="1" customWidth="1"/>
    <col min="2829" max="2829" width="14.42578125" style="32" bestFit="1" customWidth="1"/>
    <col min="2830" max="2830" width="2.140625" style="32" bestFit="1" customWidth="1"/>
    <col min="2831" max="2831" width="16" style="32" bestFit="1" customWidth="1"/>
    <col min="2832" max="2832" width="13.85546875" style="32" bestFit="1" customWidth="1"/>
    <col min="2833" max="2833" width="16" style="32" bestFit="1" customWidth="1"/>
    <col min="2834" max="2834" width="12.42578125" style="32" bestFit="1" customWidth="1"/>
    <col min="2835" max="3072" width="11.42578125" style="32"/>
    <col min="3073" max="3073" width="8.5703125" style="32" customWidth="1"/>
    <col min="3074" max="3074" width="8.28515625" style="32" customWidth="1"/>
    <col min="3075" max="3075" width="15" style="32" customWidth="1"/>
    <col min="3076" max="3076" width="8" style="32" customWidth="1"/>
    <col min="3077" max="3077" width="12.85546875" style="32" customWidth="1"/>
    <col min="3078" max="3078" width="52" style="32" customWidth="1"/>
    <col min="3079" max="3079" width="19.85546875" style="32" customWidth="1"/>
    <col min="3080" max="3080" width="12.5703125" style="32" customWidth="1"/>
    <col min="3081" max="3081" width="16.140625" style="32" customWidth="1"/>
    <col min="3082" max="3082" width="17.85546875" style="32" customWidth="1"/>
    <col min="3083" max="3083" width="20" style="32" customWidth="1"/>
    <col min="3084" max="3084" width="17.7109375" style="32" bestFit="1" customWidth="1"/>
    <col min="3085" max="3085" width="14.42578125" style="32" bestFit="1" customWidth="1"/>
    <col min="3086" max="3086" width="2.140625" style="32" bestFit="1" customWidth="1"/>
    <col min="3087" max="3087" width="16" style="32" bestFit="1" customWidth="1"/>
    <col min="3088" max="3088" width="13.85546875" style="32" bestFit="1" customWidth="1"/>
    <col min="3089" max="3089" width="16" style="32" bestFit="1" customWidth="1"/>
    <col min="3090" max="3090" width="12.42578125" style="32" bestFit="1" customWidth="1"/>
    <col min="3091" max="3328" width="11.42578125" style="32"/>
    <col min="3329" max="3329" width="8.5703125" style="32" customWidth="1"/>
    <col min="3330" max="3330" width="8.28515625" style="32" customWidth="1"/>
    <col min="3331" max="3331" width="15" style="32" customWidth="1"/>
    <col min="3332" max="3332" width="8" style="32" customWidth="1"/>
    <col min="3333" max="3333" width="12.85546875" style="32" customWidth="1"/>
    <col min="3334" max="3334" width="52" style="32" customWidth="1"/>
    <col min="3335" max="3335" width="19.85546875" style="32" customWidth="1"/>
    <col min="3336" max="3336" width="12.5703125" style="32" customWidth="1"/>
    <col min="3337" max="3337" width="16.140625" style="32" customWidth="1"/>
    <col min="3338" max="3338" width="17.85546875" style="32" customWidth="1"/>
    <col min="3339" max="3339" width="20" style="32" customWidth="1"/>
    <col min="3340" max="3340" width="17.7109375" style="32" bestFit="1" customWidth="1"/>
    <col min="3341" max="3341" width="14.42578125" style="32" bestFit="1" customWidth="1"/>
    <col min="3342" max="3342" width="2.140625" style="32" bestFit="1" customWidth="1"/>
    <col min="3343" max="3343" width="16" style="32" bestFit="1" customWidth="1"/>
    <col min="3344" max="3344" width="13.85546875" style="32" bestFit="1" customWidth="1"/>
    <col min="3345" max="3345" width="16" style="32" bestFit="1" customWidth="1"/>
    <col min="3346" max="3346" width="12.42578125" style="32" bestFit="1" customWidth="1"/>
    <col min="3347" max="3584" width="11.42578125" style="32"/>
    <col min="3585" max="3585" width="8.5703125" style="32" customWidth="1"/>
    <col min="3586" max="3586" width="8.28515625" style="32" customWidth="1"/>
    <col min="3587" max="3587" width="15" style="32" customWidth="1"/>
    <col min="3588" max="3588" width="8" style="32" customWidth="1"/>
    <col min="3589" max="3589" width="12.85546875" style="32" customWidth="1"/>
    <col min="3590" max="3590" width="52" style="32" customWidth="1"/>
    <col min="3591" max="3591" width="19.85546875" style="32" customWidth="1"/>
    <col min="3592" max="3592" width="12.5703125" style="32" customWidth="1"/>
    <col min="3593" max="3593" width="16.140625" style="32" customWidth="1"/>
    <col min="3594" max="3594" width="17.85546875" style="32" customWidth="1"/>
    <col min="3595" max="3595" width="20" style="32" customWidth="1"/>
    <col min="3596" max="3596" width="17.7109375" style="32" bestFit="1" customWidth="1"/>
    <col min="3597" max="3597" width="14.42578125" style="32" bestFit="1" customWidth="1"/>
    <col min="3598" max="3598" width="2.140625" style="32" bestFit="1" customWidth="1"/>
    <col min="3599" max="3599" width="16" style="32" bestFit="1" customWidth="1"/>
    <col min="3600" max="3600" width="13.85546875" style="32" bestFit="1" customWidth="1"/>
    <col min="3601" max="3601" width="16" style="32" bestFit="1" customWidth="1"/>
    <col min="3602" max="3602" width="12.42578125" style="32" bestFit="1" customWidth="1"/>
    <col min="3603" max="3840" width="11.42578125" style="32"/>
    <col min="3841" max="3841" width="8.5703125" style="32" customWidth="1"/>
    <col min="3842" max="3842" width="8.28515625" style="32" customWidth="1"/>
    <col min="3843" max="3843" width="15" style="32" customWidth="1"/>
    <col min="3844" max="3844" width="8" style="32" customWidth="1"/>
    <col min="3845" max="3845" width="12.85546875" style="32" customWidth="1"/>
    <col min="3846" max="3846" width="52" style="32" customWidth="1"/>
    <col min="3847" max="3847" width="19.85546875" style="32" customWidth="1"/>
    <col min="3848" max="3848" width="12.5703125" style="32" customWidth="1"/>
    <col min="3849" max="3849" width="16.140625" style="32" customWidth="1"/>
    <col min="3850" max="3850" width="17.85546875" style="32" customWidth="1"/>
    <col min="3851" max="3851" width="20" style="32" customWidth="1"/>
    <col min="3852" max="3852" width="17.7109375" style="32" bestFit="1" customWidth="1"/>
    <col min="3853" max="3853" width="14.42578125" style="32" bestFit="1" customWidth="1"/>
    <col min="3854" max="3854" width="2.140625" style="32" bestFit="1" customWidth="1"/>
    <col min="3855" max="3855" width="16" style="32" bestFit="1" customWidth="1"/>
    <col min="3856" max="3856" width="13.85546875" style="32" bestFit="1" customWidth="1"/>
    <col min="3857" max="3857" width="16" style="32" bestFit="1" customWidth="1"/>
    <col min="3858" max="3858" width="12.42578125" style="32" bestFit="1" customWidth="1"/>
    <col min="3859" max="4096" width="11.42578125" style="32"/>
    <col min="4097" max="4097" width="8.5703125" style="32" customWidth="1"/>
    <col min="4098" max="4098" width="8.28515625" style="32" customWidth="1"/>
    <col min="4099" max="4099" width="15" style="32" customWidth="1"/>
    <col min="4100" max="4100" width="8" style="32" customWidth="1"/>
    <col min="4101" max="4101" width="12.85546875" style="32" customWidth="1"/>
    <col min="4102" max="4102" width="52" style="32" customWidth="1"/>
    <col min="4103" max="4103" width="19.85546875" style="32" customWidth="1"/>
    <col min="4104" max="4104" width="12.5703125" style="32" customWidth="1"/>
    <col min="4105" max="4105" width="16.140625" style="32" customWidth="1"/>
    <col min="4106" max="4106" width="17.85546875" style="32" customWidth="1"/>
    <col min="4107" max="4107" width="20" style="32" customWidth="1"/>
    <col min="4108" max="4108" width="17.7109375" style="32" bestFit="1" customWidth="1"/>
    <col min="4109" max="4109" width="14.42578125" style="32" bestFit="1" customWidth="1"/>
    <col min="4110" max="4110" width="2.140625" style="32" bestFit="1" customWidth="1"/>
    <col min="4111" max="4111" width="16" style="32" bestFit="1" customWidth="1"/>
    <col min="4112" max="4112" width="13.85546875" style="32" bestFit="1" customWidth="1"/>
    <col min="4113" max="4113" width="16" style="32" bestFit="1" customWidth="1"/>
    <col min="4114" max="4114" width="12.42578125" style="32" bestFit="1" customWidth="1"/>
    <col min="4115" max="4352" width="11.42578125" style="32"/>
    <col min="4353" max="4353" width="8.5703125" style="32" customWidth="1"/>
    <col min="4354" max="4354" width="8.28515625" style="32" customWidth="1"/>
    <col min="4355" max="4355" width="15" style="32" customWidth="1"/>
    <col min="4356" max="4356" width="8" style="32" customWidth="1"/>
    <col min="4357" max="4357" width="12.85546875" style="32" customWidth="1"/>
    <col min="4358" max="4358" width="52" style="32" customWidth="1"/>
    <col min="4359" max="4359" width="19.85546875" style="32" customWidth="1"/>
    <col min="4360" max="4360" width="12.5703125" style="32" customWidth="1"/>
    <col min="4361" max="4361" width="16.140625" style="32" customWidth="1"/>
    <col min="4362" max="4362" width="17.85546875" style="32" customWidth="1"/>
    <col min="4363" max="4363" width="20" style="32" customWidth="1"/>
    <col min="4364" max="4364" width="17.7109375" style="32" bestFit="1" customWidth="1"/>
    <col min="4365" max="4365" width="14.42578125" style="32" bestFit="1" customWidth="1"/>
    <col min="4366" max="4366" width="2.140625" style="32" bestFit="1" customWidth="1"/>
    <col min="4367" max="4367" width="16" style="32" bestFit="1" customWidth="1"/>
    <col min="4368" max="4368" width="13.85546875" style="32" bestFit="1" customWidth="1"/>
    <col min="4369" max="4369" width="16" style="32" bestFit="1" customWidth="1"/>
    <col min="4370" max="4370" width="12.42578125" style="32" bestFit="1" customWidth="1"/>
    <col min="4371" max="4608" width="11.42578125" style="32"/>
    <col min="4609" max="4609" width="8.5703125" style="32" customWidth="1"/>
    <col min="4610" max="4610" width="8.28515625" style="32" customWidth="1"/>
    <col min="4611" max="4611" width="15" style="32" customWidth="1"/>
    <col min="4612" max="4612" width="8" style="32" customWidth="1"/>
    <col min="4613" max="4613" width="12.85546875" style="32" customWidth="1"/>
    <col min="4614" max="4614" width="52" style="32" customWidth="1"/>
    <col min="4615" max="4615" width="19.85546875" style="32" customWidth="1"/>
    <col min="4616" max="4616" width="12.5703125" style="32" customWidth="1"/>
    <col min="4617" max="4617" width="16.140625" style="32" customWidth="1"/>
    <col min="4618" max="4618" width="17.85546875" style="32" customWidth="1"/>
    <col min="4619" max="4619" width="20" style="32" customWidth="1"/>
    <col min="4620" max="4620" width="17.7109375" style="32" bestFit="1" customWidth="1"/>
    <col min="4621" max="4621" width="14.42578125" style="32" bestFit="1" customWidth="1"/>
    <col min="4622" max="4622" width="2.140625" style="32" bestFit="1" customWidth="1"/>
    <col min="4623" max="4623" width="16" style="32" bestFit="1" customWidth="1"/>
    <col min="4624" max="4624" width="13.85546875" style="32" bestFit="1" customWidth="1"/>
    <col min="4625" max="4625" width="16" style="32" bestFit="1" customWidth="1"/>
    <col min="4626" max="4626" width="12.42578125" style="32" bestFit="1" customWidth="1"/>
    <col min="4627" max="4864" width="11.42578125" style="32"/>
    <col min="4865" max="4865" width="8.5703125" style="32" customWidth="1"/>
    <col min="4866" max="4866" width="8.28515625" style="32" customWidth="1"/>
    <col min="4867" max="4867" width="15" style="32" customWidth="1"/>
    <col min="4868" max="4868" width="8" style="32" customWidth="1"/>
    <col min="4869" max="4869" width="12.85546875" style="32" customWidth="1"/>
    <col min="4870" max="4870" width="52" style="32" customWidth="1"/>
    <col min="4871" max="4871" width="19.85546875" style="32" customWidth="1"/>
    <col min="4872" max="4872" width="12.5703125" style="32" customWidth="1"/>
    <col min="4873" max="4873" width="16.140625" style="32" customWidth="1"/>
    <col min="4874" max="4874" width="17.85546875" style="32" customWidth="1"/>
    <col min="4875" max="4875" width="20" style="32" customWidth="1"/>
    <col min="4876" max="4876" width="17.7109375" style="32" bestFit="1" customWidth="1"/>
    <col min="4877" max="4877" width="14.42578125" style="32" bestFit="1" customWidth="1"/>
    <col min="4878" max="4878" width="2.140625" style="32" bestFit="1" customWidth="1"/>
    <col min="4879" max="4879" width="16" style="32" bestFit="1" customWidth="1"/>
    <col min="4880" max="4880" width="13.85546875" style="32" bestFit="1" customWidth="1"/>
    <col min="4881" max="4881" width="16" style="32" bestFit="1" customWidth="1"/>
    <col min="4882" max="4882" width="12.42578125" style="32" bestFit="1" customWidth="1"/>
    <col min="4883" max="5120" width="11.42578125" style="32"/>
    <col min="5121" max="5121" width="8.5703125" style="32" customWidth="1"/>
    <col min="5122" max="5122" width="8.28515625" style="32" customWidth="1"/>
    <col min="5123" max="5123" width="15" style="32" customWidth="1"/>
    <col min="5124" max="5124" width="8" style="32" customWidth="1"/>
    <col min="5125" max="5125" width="12.85546875" style="32" customWidth="1"/>
    <col min="5126" max="5126" width="52" style="32" customWidth="1"/>
    <col min="5127" max="5127" width="19.85546875" style="32" customWidth="1"/>
    <col min="5128" max="5128" width="12.5703125" style="32" customWidth="1"/>
    <col min="5129" max="5129" width="16.140625" style="32" customWidth="1"/>
    <col min="5130" max="5130" width="17.85546875" style="32" customWidth="1"/>
    <col min="5131" max="5131" width="20" style="32" customWidth="1"/>
    <col min="5132" max="5132" width="17.7109375" style="32" bestFit="1" customWidth="1"/>
    <col min="5133" max="5133" width="14.42578125" style="32" bestFit="1" customWidth="1"/>
    <col min="5134" max="5134" width="2.140625" style="32" bestFit="1" customWidth="1"/>
    <col min="5135" max="5135" width="16" style="32" bestFit="1" customWidth="1"/>
    <col min="5136" max="5136" width="13.85546875" style="32" bestFit="1" customWidth="1"/>
    <col min="5137" max="5137" width="16" style="32" bestFit="1" customWidth="1"/>
    <col min="5138" max="5138" width="12.42578125" style="32" bestFit="1" customWidth="1"/>
    <col min="5139" max="5376" width="11.42578125" style="32"/>
    <col min="5377" max="5377" width="8.5703125" style="32" customWidth="1"/>
    <col min="5378" max="5378" width="8.28515625" style="32" customWidth="1"/>
    <col min="5379" max="5379" width="15" style="32" customWidth="1"/>
    <col min="5380" max="5380" width="8" style="32" customWidth="1"/>
    <col min="5381" max="5381" width="12.85546875" style="32" customWidth="1"/>
    <col min="5382" max="5382" width="52" style="32" customWidth="1"/>
    <col min="5383" max="5383" width="19.85546875" style="32" customWidth="1"/>
    <col min="5384" max="5384" width="12.5703125" style="32" customWidth="1"/>
    <col min="5385" max="5385" width="16.140625" style="32" customWidth="1"/>
    <col min="5386" max="5386" width="17.85546875" style="32" customWidth="1"/>
    <col min="5387" max="5387" width="20" style="32" customWidth="1"/>
    <col min="5388" max="5388" width="17.7109375" style="32" bestFit="1" customWidth="1"/>
    <col min="5389" max="5389" width="14.42578125" style="32" bestFit="1" customWidth="1"/>
    <col min="5390" max="5390" width="2.140625" style="32" bestFit="1" customWidth="1"/>
    <col min="5391" max="5391" width="16" style="32" bestFit="1" customWidth="1"/>
    <col min="5392" max="5392" width="13.85546875" style="32" bestFit="1" customWidth="1"/>
    <col min="5393" max="5393" width="16" style="32" bestFit="1" customWidth="1"/>
    <col min="5394" max="5394" width="12.42578125" style="32" bestFit="1" customWidth="1"/>
    <col min="5395" max="5632" width="11.42578125" style="32"/>
    <col min="5633" max="5633" width="8.5703125" style="32" customWidth="1"/>
    <col min="5634" max="5634" width="8.28515625" style="32" customWidth="1"/>
    <col min="5635" max="5635" width="15" style="32" customWidth="1"/>
    <col min="5636" max="5636" width="8" style="32" customWidth="1"/>
    <col min="5637" max="5637" width="12.85546875" style="32" customWidth="1"/>
    <col min="5638" max="5638" width="52" style="32" customWidth="1"/>
    <col min="5639" max="5639" width="19.85546875" style="32" customWidth="1"/>
    <col min="5640" max="5640" width="12.5703125" style="32" customWidth="1"/>
    <col min="5641" max="5641" width="16.140625" style="32" customWidth="1"/>
    <col min="5642" max="5642" width="17.85546875" style="32" customWidth="1"/>
    <col min="5643" max="5643" width="20" style="32" customWidth="1"/>
    <col min="5644" max="5644" width="17.7109375" style="32" bestFit="1" customWidth="1"/>
    <col min="5645" max="5645" width="14.42578125" style="32" bestFit="1" customWidth="1"/>
    <col min="5646" max="5646" width="2.140625" style="32" bestFit="1" customWidth="1"/>
    <col min="5647" max="5647" width="16" style="32" bestFit="1" customWidth="1"/>
    <col min="5648" max="5648" width="13.85546875" style="32" bestFit="1" customWidth="1"/>
    <col min="5649" max="5649" width="16" style="32" bestFit="1" customWidth="1"/>
    <col min="5650" max="5650" width="12.42578125" style="32" bestFit="1" customWidth="1"/>
    <col min="5651" max="5888" width="11.42578125" style="32"/>
    <col min="5889" max="5889" width="8.5703125" style="32" customWidth="1"/>
    <col min="5890" max="5890" width="8.28515625" style="32" customWidth="1"/>
    <col min="5891" max="5891" width="15" style="32" customWidth="1"/>
    <col min="5892" max="5892" width="8" style="32" customWidth="1"/>
    <col min="5893" max="5893" width="12.85546875" style="32" customWidth="1"/>
    <col min="5894" max="5894" width="52" style="32" customWidth="1"/>
    <col min="5895" max="5895" width="19.85546875" style="32" customWidth="1"/>
    <col min="5896" max="5896" width="12.5703125" style="32" customWidth="1"/>
    <col min="5897" max="5897" width="16.140625" style="32" customWidth="1"/>
    <col min="5898" max="5898" width="17.85546875" style="32" customWidth="1"/>
    <col min="5899" max="5899" width="20" style="32" customWidth="1"/>
    <col min="5900" max="5900" width="17.7109375" style="32" bestFit="1" customWidth="1"/>
    <col min="5901" max="5901" width="14.42578125" style="32" bestFit="1" customWidth="1"/>
    <col min="5902" max="5902" width="2.140625" style="32" bestFit="1" customWidth="1"/>
    <col min="5903" max="5903" width="16" style="32" bestFit="1" customWidth="1"/>
    <col min="5904" max="5904" width="13.85546875" style="32" bestFit="1" customWidth="1"/>
    <col min="5905" max="5905" width="16" style="32" bestFit="1" customWidth="1"/>
    <col min="5906" max="5906" width="12.42578125" style="32" bestFit="1" customWidth="1"/>
    <col min="5907" max="6144" width="11.42578125" style="32"/>
    <col min="6145" max="6145" width="8.5703125" style="32" customWidth="1"/>
    <col min="6146" max="6146" width="8.28515625" style="32" customWidth="1"/>
    <col min="6147" max="6147" width="15" style="32" customWidth="1"/>
    <col min="6148" max="6148" width="8" style="32" customWidth="1"/>
    <col min="6149" max="6149" width="12.85546875" style="32" customWidth="1"/>
    <col min="6150" max="6150" width="52" style="32" customWidth="1"/>
    <col min="6151" max="6151" width="19.85546875" style="32" customWidth="1"/>
    <col min="6152" max="6152" width="12.5703125" style="32" customWidth="1"/>
    <col min="6153" max="6153" width="16.140625" style="32" customWidth="1"/>
    <col min="6154" max="6154" width="17.85546875" style="32" customWidth="1"/>
    <col min="6155" max="6155" width="20" style="32" customWidth="1"/>
    <col min="6156" max="6156" width="17.7109375" style="32" bestFit="1" customWidth="1"/>
    <col min="6157" max="6157" width="14.42578125" style="32" bestFit="1" customWidth="1"/>
    <col min="6158" max="6158" width="2.140625" style="32" bestFit="1" customWidth="1"/>
    <col min="6159" max="6159" width="16" style="32" bestFit="1" customWidth="1"/>
    <col min="6160" max="6160" width="13.85546875" style="32" bestFit="1" customWidth="1"/>
    <col min="6161" max="6161" width="16" style="32" bestFit="1" customWidth="1"/>
    <col min="6162" max="6162" width="12.42578125" style="32" bestFit="1" customWidth="1"/>
    <col min="6163" max="6400" width="11.42578125" style="32"/>
    <col min="6401" max="6401" width="8.5703125" style="32" customWidth="1"/>
    <col min="6402" max="6402" width="8.28515625" style="32" customWidth="1"/>
    <col min="6403" max="6403" width="15" style="32" customWidth="1"/>
    <col min="6404" max="6404" width="8" style="32" customWidth="1"/>
    <col min="6405" max="6405" width="12.85546875" style="32" customWidth="1"/>
    <col min="6406" max="6406" width="52" style="32" customWidth="1"/>
    <col min="6407" max="6407" width="19.85546875" style="32" customWidth="1"/>
    <col min="6408" max="6408" width="12.5703125" style="32" customWidth="1"/>
    <col min="6409" max="6409" width="16.140625" style="32" customWidth="1"/>
    <col min="6410" max="6410" width="17.85546875" style="32" customWidth="1"/>
    <col min="6411" max="6411" width="20" style="32" customWidth="1"/>
    <col min="6412" max="6412" width="17.7109375" style="32" bestFit="1" customWidth="1"/>
    <col min="6413" max="6413" width="14.42578125" style="32" bestFit="1" customWidth="1"/>
    <col min="6414" max="6414" width="2.140625" style="32" bestFit="1" customWidth="1"/>
    <col min="6415" max="6415" width="16" style="32" bestFit="1" customWidth="1"/>
    <col min="6416" max="6416" width="13.85546875" style="32" bestFit="1" customWidth="1"/>
    <col min="6417" max="6417" width="16" style="32" bestFit="1" customWidth="1"/>
    <col min="6418" max="6418" width="12.42578125" style="32" bestFit="1" customWidth="1"/>
    <col min="6419" max="6656" width="11.42578125" style="32"/>
    <col min="6657" max="6657" width="8.5703125" style="32" customWidth="1"/>
    <col min="6658" max="6658" width="8.28515625" style="32" customWidth="1"/>
    <col min="6659" max="6659" width="15" style="32" customWidth="1"/>
    <col min="6660" max="6660" width="8" style="32" customWidth="1"/>
    <col min="6661" max="6661" width="12.85546875" style="32" customWidth="1"/>
    <col min="6662" max="6662" width="52" style="32" customWidth="1"/>
    <col min="6663" max="6663" width="19.85546875" style="32" customWidth="1"/>
    <col min="6664" max="6664" width="12.5703125" style="32" customWidth="1"/>
    <col min="6665" max="6665" width="16.140625" style="32" customWidth="1"/>
    <col min="6666" max="6666" width="17.85546875" style="32" customWidth="1"/>
    <col min="6667" max="6667" width="20" style="32" customWidth="1"/>
    <col min="6668" max="6668" width="17.7109375" style="32" bestFit="1" customWidth="1"/>
    <col min="6669" max="6669" width="14.42578125" style="32" bestFit="1" customWidth="1"/>
    <col min="6670" max="6670" width="2.140625" style="32" bestFit="1" customWidth="1"/>
    <col min="6671" max="6671" width="16" style="32" bestFit="1" customWidth="1"/>
    <col min="6672" max="6672" width="13.85546875" style="32" bestFit="1" customWidth="1"/>
    <col min="6673" max="6673" width="16" style="32" bestFit="1" customWidth="1"/>
    <col min="6674" max="6674" width="12.42578125" style="32" bestFit="1" customWidth="1"/>
    <col min="6675" max="6912" width="11.42578125" style="32"/>
    <col min="6913" max="6913" width="8.5703125" style="32" customWidth="1"/>
    <col min="6914" max="6914" width="8.28515625" style="32" customWidth="1"/>
    <col min="6915" max="6915" width="15" style="32" customWidth="1"/>
    <col min="6916" max="6916" width="8" style="32" customWidth="1"/>
    <col min="6917" max="6917" width="12.85546875" style="32" customWidth="1"/>
    <col min="6918" max="6918" width="52" style="32" customWidth="1"/>
    <col min="6919" max="6919" width="19.85546875" style="32" customWidth="1"/>
    <col min="6920" max="6920" width="12.5703125" style="32" customWidth="1"/>
    <col min="6921" max="6921" width="16.140625" style="32" customWidth="1"/>
    <col min="6922" max="6922" width="17.85546875" style="32" customWidth="1"/>
    <col min="6923" max="6923" width="20" style="32" customWidth="1"/>
    <col min="6924" max="6924" width="17.7109375" style="32" bestFit="1" customWidth="1"/>
    <col min="6925" max="6925" width="14.42578125" style="32" bestFit="1" customWidth="1"/>
    <col min="6926" max="6926" width="2.140625" style="32" bestFit="1" customWidth="1"/>
    <col min="6927" max="6927" width="16" style="32" bestFit="1" customWidth="1"/>
    <col min="6928" max="6928" width="13.85546875" style="32" bestFit="1" customWidth="1"/>
    <col min="6929" max="6929" width="16" style="32" bestFit="1" customWidth="1"/>
    <col min="6930" max="6930" width="12.42578125" style="32" bestFit="1" customWidth="1"/>
    <col min="6931" max="7168" width="11.42578125" style="32"/>
    <col min="7169" max="7169" width="8.5703125" style="32" customWidth="1"/>
    <col min="7170" max="7170" width="8.28515625" style="32" customWidth="1"/>
    <col min="7171" max="7171" width="15" style="32" customWidth="1"/>
    <col min="7172" max="7172" width="8" style="32" customWidth="1"/>
    <col min="7173" max="7173" width="12.85546875" style="32" customWidth="1"/>
    <col min="7174" max="7174" width="52" style="32" customWidth="1"/>
    <col min="7175" max="7175" width="19.85546875" style="32" customWidth="1"/>
    <col min="7176" max="7176" width="12.5703125" style="32" customWidth="1"/>
    <col min="7177" max="7177" width="16.140625" style="32" customWidth="1"/>
    <col min="7178" max="7178" width="17.85546875" style="32" customWidth="1"/>
    <col min="7179" max="7179" width="20" style="32" customWidth="1"/>
    <col min="7180" max="7180" width="17.7109375" style="32" bestFit="1" customWidth="1"/>
    <col min="7181" max="7181" width="14.42578125" style="32" bestFit="1" customWidth="1"/>
    <col min="7182" max="7182" width="2.140625" style="32" bestFit="1" customWidth="1"/>
    <col min="7183" max="7183" width="16" style="32" bestFit="1" customWidth="1"/>
    <col min="7184" max="7184" width="13.85546875" style="32" bestFit="1" customWidth="1"/>
    <col min="7185" max="7185" width="16" style="32" bestFit="1" customWidth="1"/>
    <col min="7186" max="7186" width="12.42578125" style="32" bestFit="1" customWidth="1"/>
    <col min="7187" max="7424" width="11.42578125" style="32"/>
    <col min="7425" max="7425" width="8.5703125" style="32" customWidth="1"/>
    <col min="7426" max="7426" width="8.28515625" style="32" customWidth="1"/>
    <col min="7427" max="7427" width="15" style="32" customWidth="1"/>
    <col min="7428" max="7428" width="8" style="32" customWidth="1"/>
    <col min="7429" max="7429" width="12.85546875" style="32" customWidth="1"/>
    <col min="7430" max="7430" width="52" style="32" customWidth="1"/>
    <col min="7431" max="7431" width="19.85546875" style="32" customWidth="1"/>
    <col min="7432" max="7432" width="12.5703125" style="32" customWidth="1"/>
    <col min="7433" max="7433" width="16.140625" style="32" customWidth="1"/>
    <col min="7434" max="7434" width="17.85546875" style="32" customWidth="1"/>
    <col min="7435" max="7435" width="20" style="32" customWidth="1"/>
    <col min="7436" max="7436" width="17.7109375" style="32" bestFit="1" customWidth="1"/>
    <col min="7437" max="7437" width="14.42578125" style="32" bestFit="1" customWidth="1"/>
    <col min="7438" max="7438" width="2.140625" style="32" bestFit="1" customWidth="1"/>
    <col min="7439" max="7439" width="16" style="32" bestFit="1" customWidth="1"/>
    <col min="7440" max="7440" width="13.85546875" style="32" bestFit="1" customWidth="1"/>
    <col min="7441" max="7441" width="16" style="32" bestFit="1" customWidth="1"/>
    <col min="7442" max="7442" width="12.42578125" style="32" bestFit="1" customWidth="1"/>
    <col min="7443" max="7680" width="11.42578125" style="32"/>
    <col min="7681" max="7681" width="8.5703125" style="32" customWidth="1"/>
    <col min="7682" max="7682" width="8.28515625" style="32" customWidth="1"/>
    <col min="7683" max="7683" width="15" style="32" customWidth="1"/>
    <col min="7684" max="7684" width="8" style="32" customWidth="1"/>
    <col min="7685" max="7685" width="12.85546875" style="32" customWidth="1"/>
    <col min="7686" max="7686" width="52" style="32" customWidth="1"/>
    <col min="7687" max="7687" width="19.85546875" style="32" customWidth="1"/>
    <col min="7688" max="7688" width="12.5703125" style="32" customWidth="1"/>
    <col min="7689" max="7689" width="16.140625" style="32" customWidth="1"/>
    <col min="7690" max="7690" width="17.85546875" style="32" customWidth="1"/>
    <col min="7691" max="7691" width="20" style="32" customWidth="1"/>
    <col min="7692" max="7692" width="17.7109375" style="32" bestFit="1" customWidth="1"/>
    <col min="7693" max="7693" width="14.42578125" style="32" bestFit="1" customWidth="1"/>
    <col min="7694" max="7694" width="2.140625" style="32" bestFit="1" customWidth="1"/>
    <col min="7695" max="7695" width="16" style="32" bestFit="1" customWidth="1"/>
    <col min="7696" max="7696" width="13.85546875" style="32" bestFit="1" customWidth="1"/>
    <col min="7697" max="7697" width="16" style="32" bestFit="1" customWidth="1"/>
    <col min="7698" max="7698" width="12.42578125" style="32" bestFit="1" customWidth="1"/>
    <col min="7699" max="7936" width="11.42578125" style="32"/>
    <col min="7937" max="7937" width="8.5703125" style="32" customWidth="1"/>
    <col min="7938" max="7938" width="8.28515625" style="32" customWidth="1"/>
    <col min="7939" max="7939" width="15" style="32" customWidth="1"/>
    <col min="7940" max="7940" width="8" style="32" customWidth="1"/>
    <col min="7941" max="7941" width="12.85546875" style="32" customWidth="1"/>
    <col min="7942" max="7942" width="52" style="32" customWidth="1"/>
    <col min="7943" max="7943" width="19.85546875" style="32" customWidth="1"/>
    <col min="7944" max="7944" width="12.5703125" style="32" customWidth="1"/>
    <col min="7945" max="7945" width="16.140625" style="32" customWidth="1"/>
    <col min="7946" max="7946" width="17.85546875" style="32" customWidth="1"/>
    <col min="7947" max="7947" width="20" style="32" customWidth="1"/>
    <col min="7948" max="7948" width="17.7109375" style="32" bestFit="1" customWidth="1"/>
    <col min="7949" max="7949" width="14.42578125" style="32" bestFit="1" customWidth="1"/>
    <col min="7950" max="7950" width="2.140625" style="32" bestFit="1" customWidth="1"/>
    <col min="7951" max="7951" width="16" style="32" bestFit="1" customWidth="1"/>
    <col min="7952" max="7952" width="13.85546875" style="32" bestFit="1" customWidth="1"/>
    <col min="7953" max="7953" width="16" style="32" bestFit="1" customWidth="1"/>
    <col min="7954" max="7954" width="12.42578125" style="32" bestFit="1" customWidth="1"/>
    <col min="7955" max="8192" width="11.42578125" style="32"/>
    <col min="8193" max="8193" width="8.5703125" style="32" customWidth="1"/>
    <col min="8194" max="8194" width="8.28515625" style="32" customWidth="1"/>
    <col min="8195" max="8195" width="15" style="32" customWidth="1"/>
    <col min="8196" max="8196" width="8" style="32" customWidth="1"/>
    <col min="8197" max="8197" width="12.85546875" style="32" customWidth="1"/>
    <col min="8198" max="8198" width="52" style="32" customWidth="1"/>
    <col min="8199" max="8199" width="19.85546875" style="32" customWidth="1"/>
    <col min="8200" max="8200" width="12.5703125" style="32" customWidth="1"/>
    <col min="8201" max="8201" width="16.140625" style="32" customWidth="1"/>
    <col min="8202" max="8202" width="17.85546875" style="32" customWidth="1"/>
    <col min="8203" max="8203" width="20" style="32" customWidth="1"/>
    <col min="8204" max="8204" width="17.7109375" style="32" bestFit="1" customWidth="1"/>
    <col min="8205" max="8205" width="14.42578125" style="32" bestFit="1" customWidth="1"/>
    <col min="8206" max="8206" width="2.140625" style="32" bestFit="1" customWidth="1"/>
    <col min="8207" max="8207" width="16" style="32" bestFit="1" customWidth="1"/>
    <col min="8208" max="8208" width="13.85546875" style="32" bestFit="1" customWidth="1"/>
    <col min="8209" max="8209" width="16" style="32" bestFit="1" customWidth="1"/>
    <col min="8210" max="8210" width="12.42578125" style="32" bestFit="1" customWidth="1"/>
    <col min="8211" max="8448" width="11.42578125" style="32"/>
    <col min="8449" max="8449" width="8.5703125" style="32" customWidth="1"/>
    <col min="8450" max="8450" width="8.28515625" style="32" customWidth="1"/>
    <col min="8451" max="8451" width="15" style="32" customWidth="1"/>
    <col min="8452" max="8452" width="8" style="32" customWidth="1"/>
    <col min="8453" max="8453" width="12.85546875" style="32" customWidth="1"/>
    <col min="8454" max="8454" width="52" style="32" customWidth="1"/>
    <col min="8455" max="8455" width="19.85546875" style="32" customWidth="1"/>
    <col min="8456" max="8456" width="12.5703125" style="32" customWidth="1"/>
    <col min="8457" max="8457" width="16.140625" style="32" customWidth="1"/>
    <col min="8458" max="8458" width="17.85546875" style="32" customWidth="1"/>
    <col min="8459" max="8459" width="20" style="32" customWidth="1"/>
    <col min="8460" max="8460" width="17.7109375" style="32" bestFit="1" customWidth="1"/>
    <col min="8461" max="8461" width="14.42578125" style="32" bestFit="1" customWidth="1"/>
    <col min="8462" max="8462" width="2.140625" style="32" bestFit="1" customWidth="1"/>
    <col min="8463" max="8463" width="16" style="32" bestFit="1" customWidth="1"/>
    <col min="8464" max="8464" width="13.85546875" style="32" bestFit="1" customWidth="1"/>
    <col min="8465" max="8465" width="16" style="32" bestFit="1" customWidth="1"/>
    <col min="8466" max="8466" width="12.42578125" style="32" bestFit="1" customWidth="1"/>
    <col min="8467" max="8704" width="11.42578125" style="32"/>
    <col min="8705" max="8705" width="8.5703125" style="32" customWidth="1"/>
    <col min="8706" max="8706" width="8.28515625" style="32" customWidth="1"/>
    <col min="8707" max="8707" width="15" style="32" customWidth="1"/>
    <col min="8708" max="8708" width="8" style="32" customWidth="1"/>
    <col min="8709" max="8709" width="12.85546875" style="32" customWidth="1"/>
    <col min="8710" max="8710" width="52" style="32" customWidth="1"/>
    <col min="8711" max="8711" width="19.85546875" style="32" customWidth="1"/>
    <col min="8712" max="8712" width="12.5703125" style="32" customWidth="1"/>
    <col min="8713" max="8713" width="16.140625" style="32" customWidth="1"/>
    <col min="8714" max="8714" width="17.85546875" style="32" customWidth="1"/>
    <col min="8715" max="8715" width="20" style="32" customWidth="1"/>
    <col min="8716" max="8716" width="17.7109375" style="32" bestFit="1" customWidth="1"/>
    <col min="8717" max="8717" width="14.42578125" style="32" bestFit="1" customWidth="1"/>
    <col min="8718" max="8718" width="2.140625" style="32" bestFit="1" customWidth="1"/>
    <col min="8719" max="8719" width="16" style="32" bestFit="1" customWidth="1"/>
    <col min="8720" max="8720" width="13.85546875" style="32" bestFit="1" customWidth="1"/>
    <col min="8721" max="8721" width="16" style="32" bestFit="1" customWidth="1"/>
    <col min="8722" max="8722" width="12.42578125" style="32" bestFit="1" customWidth="1"/>
    <col min="8723" max="8960" width="11.42578125" style="32"/>
    <col min="8961" max="8961" width="8.5703125" style="32" customWidth="1"/>
    <col min="8962" max="8962" width="8.28515625" style="32" customWidth="1"/>
    <col min="8963" max="8963" width="15" style="32" customWidth="1"/>
    <col min="8964" max="8964" width="8" style="32" customWidth="1"/>
    <col min="8965" max="8965" width="12.85546875" style="32" customWidth="1"/>
    <col min="8966" max="8966" width="52" style="32" customWidth="1"/>
    <col min="8967" max="8967" width="19.85546875" style="32" customWidth="1"/>
    <col min="8968" max="8968" width="12.5703125" style="32" customWidth="1"/>
    <col min="8969" max="8969" width="16.140625" style="32" customWidth="1"/>
    <col min="8970" max="8970" width="17.85546875" style="32" customWidth="1"/>
    <col min="8971" max="8971" width="20" style="32" customWidth="1"/>
    <col min="8972" max="8972" width="17.7109375" style="32" bestFit="1" customWidth="1"/>
    <col min="8973" max="8973" width="14.42578125" style="32" bestFit="1" customWidth="1"/>
    <col min="8974" max="8974" width="2.140625" style="32" bestFit="1" customWidth="1"/>
    <col min="8975" max="8975" width="16" style="32" bestFit="1" customWidth="1"/>
    <col min="8976" max="8976" width="13.85546875" style="32" bestFit="1" customWidth="1"/>
    <col min="8977" max="8977" width="16" style="32" bestFit="1" customWidth="1"/>
    <col min="8978" max="8978" width="12.42578125" style="32" bestFit="1" customWidth="1"/>
    <col min="8979" max="9216" width="11.42578125" style="32"/>
    <col min="9217" max="9217" width="8.5703125" style="32" customWidth="1"/>
    <col min="9218" max="9218" width="8.28515625" style="32" customWidth="1"/>
    <col min="9219" max="9219" width="15" style="32" customWidth="1"/>
    <col min="9220" max="9220" width="8" style="32" customWidth="1"/>
    <col min="9221" max="9221" width="12.85546875" style="32" customWidth="1"/>
    <col min="9222" max="9222" width="52" style="32" customWidth="1"/>
    <col min="9223" max="9223" width="19.85546875" style="32" customWidth="1"/>
    <col min="9224" max="9224" width="12.5703125" style="32" customWidth="1"/>
    <col min="9225" max="9225" width="16.140625" style="32" customWidth="1"/>
    <col min="9226" max="9226" width="17.85546875" style="32" customWidth="1"/>
    <col min="9227" max="9227" width="20" style="32" customWidth="1"/>
    <col min="9228" max="9228" width="17.7109375" style="32" bestFit="1" customWidth="1"/>
    <col min="9229" max="9229" width="14.42578125" style="32" bestFit="1" customWidth="1"/>
    <col min="9230" max="9230" width="2.140625" style="32" bestFit="1" customWidth="1"/>
    <col min="9231" max="9231" width="16" style="32" bestFit="1" customWidth="1"/>
    <col min="9232" max="9232" width="13.85546875" style="32" bestFit="1" customWidth="1"/>
    <col min="9233" max="9233" width="16" style="32" bestFit="1" customWidth="1"/>
    <col min="9234" max="9234" width="12.42578125" style="32" bestFit="1" customWidth="1"/>
    <col min="9235" max="9472" width="11.42578125" style="32"/>
    <col min="9473" max="9473" width="8.5703125" style="32" customWidth="1"/>
    <col min="9474" max="9474" width="8.28515625" style="32" customWidth="1"/>
    <col min="9475" max="9475" width="15" style="32" customWidth="1"/>
    <col min="9476" max="9476" width="8" style="32" customWidth="1"/>
    <col min="9477" max="9477" width="12.85546875" style="32" customWidth="1"/>
    <col min="9478" max="9478" width="52" style="32" customWidth="1"/>
    <col min="9479" max="9479" width="19.85546875" style="32" customWidth="1"/>
    <col min="9480" max="9480" width="12.5703125" style="32" customWidth="1"/>
    <col min="9481" max="9481" width="16.140625" style="32" customWidth="1"/>
    <col min="9482" max="9482" width="17.85546875" style="32" customWidth="1"/>
    <col min="9483" max="9483" width="20" style="32" customWidth="1"/>
    <col min="9484" max="9484" width="17.7109375" style="32" bestFit="1" customWidth="1"/>
    <col min="9485" max="9485" width="14.42578125" style="32" bestFit="1" customWidth="1"/>
    <col min="9486" max="9486" width="2.140625" style="32" bestFit="1" customWidth="1"/>
    <col min="9487" max="9487" width="16" style="32" bestFit="1" customWidth="1"/>
    <col min="9488" max="9488" width="13.85546875" style="32" bestFit="1" customWidth="1"/>
    <col min="9489" max="9489" width="16" style="32" bestFit="1" customWidth="1"/>
    <col min="9490" max="9490" width="12.42578125" style="32" bestFit="1" customWidth="1"/>
    <col min="9491" max="9728" width="11.42578125" style="32"/>
    <col min="9729" max="9729" width="8.5703125" style="32" customWidth="1"/>
    <col min="9730" max="9730" width="8.28515625" style="32" customWidth="1"/>
    <col min="9731" max="9731" width="15" style="32" customWidth="1"/>
    <col min="9732" max="9732" width="8" style="32" customWidth="1"/>
    <col min="9733" max="9733" width="12.85546875" style="32" customWidth="1"/>
    <col min="9734" max="9734" width="52" style="32" customWidth="1"/>
    <col min="9735" max="9735" width="19.85546875" style="32" customWidth="1"/>
    <col min="9736" max="9736" width="12.5703125" style="32" customWidth="1"/>
    <col min="9737" max="9737" width="16.140625" style="32" customWidth="1"/>
    <col min="9738" max="9738" width="17.85546875" style="32" customWidth="1"/>
    <col min="9739" max="9739" width="20" style="32" customWidth="1"/>
    <col min="9740" max="9740" width="17.7109375" style="32" bestFit="1" customWidth="1"/>
    <col min="9741" max="9741" width="14.42578125" style="32" bestFit="1" customWidth="1"/>
    <col min="9742" max="9742" width="2.140625" style="32" bestFit="1" customWidth="1"/>
    <col min="9743" max="9743" width="16" style="32" bestFit="1" customWidth="1"/>
    <col min="9744" max="9744" width="13.85546875" style="32" bestFit="1" customWidth="1"/>
    <col min="9745" max="9745" width="16" style="32" bestFit="1" customWidth="1"/>
    <col min="9746" max="9746" width="12.42578125" style="32" bestFit="1" customWidth="1"/>
    <col min="9747" max="9984" width="11.42578125" style="32"/>
    <col min="9985" max="9985" width="8.5703125" style="32" customWidth="1"/>
    <col min="9986" max="9986" width="8.28515625" style="32" customWidth="1"/>
    <col min="9987" max="9987" width="15" style="32" customWidth="1"/>
    <col min="9988" max="9988" width="8" style="32" customWidth="1"/>
    <col min="9989" max="9989" width="12.85546875" style="32" customWidth="1"/>
    <col min="9990" max="9990" width="52" style="32" customWidth="1"/>
    <col min="9991" max="9991" width="19.85546875" style="32" customWidth="1"/>
    <col min="9992" max="9992" width="12.5703125" style="32" customWidth="1"/>
    <col min="9993" max="9993" width="16.140625" style="32" customWidth="1"/>
    <col min="9994" max="9994" width="17.85546875" style="32" customWidth="1"/>
    <col min="9995" max="9995" width="20" style="32" customWidth="1"/>
    <col min="9996" max="9996" width="17.7109375" style="32" bestFit="1" customWidth="1"/>
    <col min="9997" max="9997" width="14.42578125" style="32" bestFit="1" customWidth="1"/>
    <col min="9998" max="9998" width="2.140625" style="32" bestFit="1" customWidth="1"/>
    <col min="9999" max="9999" width="16" style="32" bestFit="1" customWidth="1"/>
    <col min="10000" max="10000" width="13.85546875" style="32" bestFit="1" customWidth="1"/>
    <col min="10001" max="10001" width="16" style="32" bestFit="1" customWidth="1"/>
    <col min="10002" max="10002" width="12.42578125" style="32" bestFit="1" customWidth="1"/>
    <col min="10003" max="10240" width="11.42578125" style="32"/>
    <col min="10241" max="10241" width="8.5703125" style="32" customWidth="1"/>
    <col min="10242" max="10242" width="8.28515625" style="32" customWidth="1"/>
    <col min="10243" max="10243" width="15" style="32" customWidth="1"/>
    <col min="10244" max="10244" width="8" style="32" customWidth="1"/>
    <col min="10245" max="10245" width="12.85546875" style="32" customWidth="1"/>
    <col min="10246" max="10246" width="52" style="32" customWidth="1"/>
    <col min="10247" max="10247" width="19.85546875" style="32" customWidth="1"/>
    <col min="10248" max="10248" width="12.5703125" style="32" customWidth="1"/>
    <col min="10249" max="10249" width="16.140625" style="32" customWidth="1"/>
    <col min="10250" max="10250" width="17.85546875" style="32" customWidth="1"/>
    <col min="10251" max="10251" width="20" style="32" customWidth="1"/>
    <col min="10252" max="10252" width="17.7109375" style="32" bestFit="1" customWidth="1"/>
    <col min="10253" max="10253" width="14.42578125" style="32" bestFit="1" customWidth="1"/>
    <col min="10254" max="10254" width="2.140625" style="32" bestFit="1" customWidth="1"/>
    <col min="10255" max="10255" width="16" style="32" bestFit="1" customWidth="1"/>
    <col min="10256" max="10256" width="13.85546875" style="32" bestFit="1" customWidth="1"/>
    <col min="10257" max="10257" width="16" style="32" bestFit="1" customWidth="1"/>
    <col min="10258" max="10258" width="12.42578125" style="32" bestFit="1" customWidth="1"/>
    <col min="10259" max="10496" width="11.42578125" style="32"/>
    <col min="10497" max="10497" width="8.5703125" style="32" customWidth="1"/>
    <col min="10498" max="10498" width="8.28515625" style="32" customWidth="1"/>
    <col min="10499" max="10499" width="15" style="32" customWidth="1"/>
    <col min="10500" max="10500" width="8" style="32" customWidth="1"/>
    <col min="10501" max="10501" width="12.85546875" style="32" customWidth="1"/>
    <col min="10502" max="10502" width="52" style="32" customWidth="1"/>
    <col min="10503" max="10503" width="19.85546875" style="32" customWidth="1"/>
    <col min="10504" max="10504" width="12.5703125" style="32" customWidth="1"/>
    <col min="10505" max="10505" width="16.140625" style="32" customWidth="1"/>
    <col min="10506" max="10506" width="17.85546875" style="32" customWidth="1"/>
    <col min="10507" max="10507" width="20" style="32" customWidth="1"/>
    <col min="10508" max="10508" width="17.7109375" style="32" bestFit="1" customWidth="1"/>
    <col min="10509" max="10509" width="14.42578125" style="32" bestFit="1" customWidth="1"/>
    <col min="10510" max="10510" width="2.140625" style="32" bestFit="1" customWidth="1"/>
    <col min="10511" max="10511" width="16" style="32" bestFit="1" customWidth="1"/>
    <col min="10512" max="10512" width="13.85546875" style="32" bestFit="1" customWidth="1"/>
    <col min="10513" max="10513" width="16" style="32" bestFit="1" customWidth="1"/>
    <col min="10514" max="10514" width="12.42578125" style="32" bestFit="1" customWidth="1"/>
    <col min="10515" max="10752" width="11.42578125" style="32"/>
    <col min="10753" max="10753" width="8.5703125" style="32" customWidth="1"/>
    <col min="10754" max="10754" width="8.28515625" style="32" customWidth="1"/>
    <col min="10755" max="10755" width="15" style="32" customWidth="1"/>
    <col min="10756" max="10756" width="8" style="32" customWidth="1"/>
    <col min="10757" max="10757" width="12.85546875" style="32" customWidth="1"/>
    <col min="10758" max="10758" width="52" style="32" customWidth="1"/>
    <col min="10759" max="10759" width="19.85546875" style="32" customWidth="1"/>
    <col min="10760" max="10760" width="12.5703125" style="32" customWidth="1"/>
    <col min="10761" max="10761" width="16.140625" style="32" customWidth="1"/>
    <col min="10762" max="10762" width="17.85546875" style="32" customWidth="1"/>
    <col min="10763" max="10763" width="20" style="32" customWidth="1"/>
    <col min="10764" max="10764" width="17.7109375" style="32" bestFit="1" customWidth="1"/>
    <col min="10765" max="10765" width="14.42578125" style="32" bestFit="1" customWidth="1"/>
    <col min="10766" max="10766" width="2.140625" style="32" bestFit="1" customWidth="1"/>
    <col min="10767" max="10767" width="16" style="32" bestFit="1" customWidth="1"/>
    <col min="10768" max="10768" width="13.85546875" style="32" bestFit="1" customWidth="1"/>
    <col min="10769" max="10769" width="16" style="32" bestFit="1" customWidth="1"/>
    <col min="10770" max="10770" width="12.42578125" style="32" bestFit="1" customWidth="1"/>
    <col min="10771" max="11008" width="11.42578125" style="32"/>
    <col min="11009" max="11009" width="8.5703125" style="32" customWidth="1"/>
    <col min="11010" max="11010" width="8.28515625" style="32" customWidth="1"/>
    <col min="11011" max="11011" width="15" style="32" customWidth="1"/>
    <col min="11012" max="11012" width="8" style="32" customWidth="1"/>
    <col min="11013" max="11013" width="12.85546875" style="32" customWidth="1"/>
    <col min="11014" max="11014" width="52" style="32" customWidth="1"/>
    <col min="11015" max="11015" width="19.85546875" style="32" customWidth="1"/>
    <col min="11016" max="11016" width="12.5703125" style="32" customWidth="1"/>
    <col min="11017" max="11017" width="16.140625" style="32" customWidth="1"/>
    <col min="11018" max="11018" width="17.85546875" style="32" customWidth="1"/>
    <col min="11019" max="11019" width="20" style="32" customWidth="1"/>
    <col min="11020" max="11020" width="17.7109375" style="32" bestFit="1" customWidth="1"/>
    <col min="11021" max="11021" width="14.42578125" style="32" bestFit="1" customWidth="1"/>
    <col min="11022" max="11022" width="2.140625" style="32" bestFit="1" customWidth="1"/>
    <col min="11023" max="11023" width="16" style="32" bestFit="1" customWidth="1"/>
    <col min="11024" max="11024" width="13.85546875" style="32" bestFit="1" customWidth="1"/>
    <col min="11025" max="11025" width="16" style="32" bestFit="1" customWidth="1"/>
    <col min="11026" max="11026" width="12.42578125" style="32" bestFit="1" customWidth="1"/>
    <col min="11027" max="11264" width="11.42578125" style="32"/>
    <col min="11265" max="11265" width="8.5703125" style="32" customWidth="1"/>
    <col min="11266" max="11266" width="8.28515625" style="32" customWidth="1"/>
    <col min="11267" max="11267" width="15" style="32" customWidth="1"/>
    <col min="11268" max="11268" width="8" style="32" customWidth="1"/>
    <col min="11269" max="11269" width="12.85546875" style="32" customWidth="1"/>
    <col min="11270" max="11270" width="52" style="32" customWidth="1"/>
    <col min="11271" max="11271" width="19.85546875" style="32" customWidth="1"/>
    <col min="11272" max="11272" width="12.5703125" style="32" customWidth="1"/>
    <col min="11273" max="11273" width="16.140625" style="32" customWidth="1"/>
    <col min="11274" max="11274" width="17.85546875" style="32" customWidth="1"/>
    <col min="11275" max="11275" width="20" style="32" customWidth="1"/>
    <col min="11276" max="11276" width="17.7109375" style="32" bestFit="1" customWidth="1"/>
    <col min="11277" max="11277" width="14.42578125" style="32" bestFit="1" customWidth="1"/>
    <col min="11278" max="11278" width="2.140625" style="32" bestFit="1" customWidth="1"/>
    <col min="11279" max="11279" width="16" style="32" bestFit="1" customWidth="1"/>
    <col min="11280" max="11280" width="13.85546875" style="32" bestFit="1" customWidth="1"/>
    <col min="11281" max="11281" width="16" style="32" bestFit="1" customWidth="1"/>
    <col min="11282" max="11282" width="12.42578125" style="32" bestFit="1" customWidth="1"/>
    <col min="11283" max="11520" width="11.42578125" style="32"/>
    <col min="11521" max="11521" width="8.5703125" style="32" customWidth="1"/>
    <col min="11522" max="11522" width="8.28515625" style="32" customWidth="1"/>
    <col min="11523" max="11523" width="15" style="32" customWidth="1"/>
    <col min="11524" max="11524" width="8" style="32" customWidth="1"/>
    <col min="11525" max="11525" width="12.85546875" style="32" customWidth="1"/>
    <col min="11526" max="11526" width="52" style="32" customWidth="1"/>
    <col min="11527" max="11527" width="19.85546875" style="32" customWidth="1"/>
    <col min="11528" max="11528" width="12.5703125" style="32" customWidth="1"/>
    <col min="11529" max="11529" width="16.140625" style="32" customWidth="1"/>
    <col min="11530" max="11530" width="17.85546875" style="32" customWidth="1"/>
    <col min="11531" max="11531" width="20" style="32" customWidth="1"/>
    <col min="11532" max="11532" width="17.7109375" style="32" bestFit="1" customWidth="1"/>
    <col min="11533" max="11533" width="14.42578125" style="32" bestFit="1" customWidth="1"/>
    <col min="11534" max="11534" width="2.140625" style="32" bestFit="1" customWidth="1"/>
    <col min="11535" max="11535" width="16" style="32" bestFit="1" customWidth="1"/>
    <col min="11536" max="11536" width="13.85546875" style="32" bestFit="1" customWidth="1"/>
    <col min="11537" max="11537" width="16" style="32" bestFit="1" customWidth="1"/>
    <col min="11538" max="11538" width="12.42578125" style="32" bestFit="1" customWidth="1"/>
    <col min="11539" max="11776" width="11.42578125" style="32"/>
    <col min="11777" max="11777" width="8.5703125" style="32" customWidth="1"/>
    <col min="11778" max="11778" width="8.28515625" style="32" customWidth="1"/>
    <col min="11779" max="11779" width="15" style="32" customWidth="1"/>
    <col min="11780" max="11780" width="8" style="32" customWidth="1"/>
    <col min="11781" max="11781" width="12.85546875" style="32" customWidth="1"/>
    <col min="11782" max="11782" width="52" style="32" customWidth="1"/>
    <col min="11783" max="11783" width="19.85546875" style="32" customWidth="1"/>
    <col min="11784" max="11784" width="12.5703125" style="32" customWidth="1"/>
    <col min="11785" max="11785" width="16.140625" style="32" customWidth="1"/>
    <col min="11786" max="11786" width="17.85546875" style="32" customWidth="1"/>
    <col min="11787" max="11787" width="20" style="32" customWidth="1"/>
    <col min="11788" max="11788" width="17.7109375" style="32" bestFit="1" customWidth="1"/>
    <col min="11789" max="11789" width="14.42578125" style="32" bestFit="1" customWidth="1"/>
    <col min="11790" max="11790" width="2.140625" style="32" bestFit="1" customWidth="1"/>
    <col min="11791" max="11791" width="16" style="32" bestFit="1" customWidth="1"/>
    <col min="11792" max="11792" width="13.85546875" style="32" bestFit="1" customWidth="1"/>
    <col min="11793" max="11793" width="16" style="32" bestFit="1" customWidth="1"/>
    <col min="11794" max="11794" width="12.42578125" style="32" bestFit="1" customWidth="1"/>
    <col min="11795" max="12032" width="11.42578125" style="32"/>
    <col min="12033" max="12033" width="8.5703125" style="32" customWidth="1"/>
    <col min="12034" max="12034" width="8.28515625" style="32" customWidth="1"/>
    <col min="12035" max="12035" width="15" style="32" customWidth="1"/>
    <col min="12036" max="12036" width="8" style="32" customWidth="1"/>
    <col min="12037" max="12037" width="12.85546875" style="32" customWidth="1"/>
    <col min="12038" max="12038" width="52" style="32" customWidth="1"/>
    <col min="12039" max="12039" width="19.85546875" style="32" customWidth="1"/>
    <col min="12040" max="12040" width="12.5703125" style="32" customWidth="1"/>
    <col min="12041" max="12041" width="16.140625" style="32" customWidth="1"/>
    <col min="12042" max="12042" width="17.85546875" style="32" customWidth="1"/>
    <col min="12043" max="12043" width="20" style="32" customWidth="1"/>
    <col min="12044" max="12044" width="17.7109375" style="32" bestFit="1" customWidth="1"/>
    <col min="12045" max="12045" width="14.42578125" style="32" bestFit="1" customWidth="1"/>
    <col min="12046" max="12046" width="2.140625" style="32" bestFit="1" customWidth="1"/>
    <col min="12047" max="12047" width="16" style="32" bestFit="1" customWidth="1"/>
    <col min="12048" max="12048" width="13.85546875" style="32" bestFit="1" customWidth="1"/>
    <col min="12049" max="12049" width="16" style="32" bestFit="1" customWidth="1"/>
    <col min="12050" max="12050" width="12.42578125" style="32" bestFit="1" customWidth="1"/>
    <col min="12051" max="12288" width="11.42578125" style="32"/>
    <col min="12289" max="12289" width="8.5703125" style="32" customWidth="1"/>
    <col min="12290" max="12290" width="8.28515625" style="32" customWidth="1"/>
    <col min="12291" max="12291" width="15" style="32" customWidth="1"/>
    <col min="12292" max="12292" width="8" style="32" customWidth="1"/>
    <col min="12293" max="12293" width="12.85546875" style="32" customWidth="1"/>
    <col min="12294" max="12294" width="52" style="32" customWidth="1"/>
    <col min="12295" max="12295" width="19.85546875" style="32" customWidth="1"/>
    <col min="12296" max="12296" width="12.5703125" style="32" customWidth="1"/>
    <col min="12297" max="12297" width="16.140625" style="32" customWidth="1"/>
    <col min="12298" max="12298" width="17.85546875" style="32" customWidth="1"/>
    <col min="12299" max="12299" width="20" style="32" customWidth="1"/>
    <col min="12300" max="12300" width="17.7109375" style="32" bestFit="1" customWidth="1"/>
    <col min="12301" max="12301" width="14.42578125" style="32" bestFit="1" customWidth="1"/>
    <col min="12302" max="12302" width="2.140625" style="32" bestFit="1" customWidth="1"/>
    <col min="12303" max="12303" width="16" style="32" bestFit="1" customWidth="1"/>
    <col min="12304" max="12304" width="13.85546875" style="32" bestFit="1" customWidth="1"/>
    <col min="12305" max="12305" width="16" style="32" bestFit="1" customWidth="1"/>
    <col min="12306" max="12306" width="12.42578125" style="32" bestFit="1" customWidth="1"/>
    <col min="12307" max="12544" width="11.42578125" style="32"/>
    <col min="12545" max="12545" width="8.5703125" style="32" customWidth="1"/>
    <col min="12546" max="12546" width="8.28515625" style="32" customWidth="1"/>
    <col min="12547" max="12547" width="15" style="32" customWidth="1"/>
    <col min="12548" max="12548" width="8" style="32" customWidth="1"/>
    <col min="12549" max="12549" width="12.85546875" style="32" customWidth="1"/>
    <col min="12550" max="12550" width="52" style="32" customWidth="1"/>
    <col min="12551" max="12551" width="19.85546875" style="32" customWidth="1"/>
    <col min="12552" max="12552" width="12.5703125" style="32" customWidth="1"/>
    <col min="12553" max="12553" width="16.140625" style="32" customWidth="1"/>
    <col min="12554" max="12554" width="17.85546875" style="32" customWidth="1"/>
    <col min="12555" max="12555" width="20" style="32" customWidth="1"/>
    <col min="12556" max="12556" width="17.7109375" style="32" bestFit="1" customWidth="1"/>
    <col min="12557" max="12557" width="14.42578125" style="32" bestFit="1" customWidth="1"/>
    <col min="12558" max="12558" width="2.140625" style="32" bestFit="1" customWidth="1"/>
    <col min="12559" max="12559" width="16" style="32" bestFit="1" customWidth="1"/>
    <col min="12560" max="12560" width="13.85546875" style="32" bestFit="1" customWidth="1"/>
    <col min="12561" max="12561" width="16" style="32" bestFit="1" customWidth="1"/>
    <col min="12562" max="12562" width="12.42578125" style="32" bestFit="1" customWidth="1"/>
    <col min="12563" max="12800" width="11.42578125" style="32"/>
    <col min="12801" max="12801" width="8.5703125" style="32" customWidth="1"/>
    <col min="12802" max="12802" width="8.28515625" style="32" customWidth="1"/>
    <col min="12803" max="12803" width="15" style="32" customWidth="1"/>
    <col min="12804" max="12804" width="8" style="32" customWidth="1"/>
    <col min="12805" max="12805" width="12.85546875" style="32" customWidth="1"/>
    <col min="12806" max="12806" width="52" style="32" customWidth="1"/>
    <col min="12807" max="12807" width="19.85546875" style="32" customWidth="1"/>
    <col min="12808" max="12808" width="12.5703125" style="32" customWidth="1"/>
    <col min="12809" max="12809" width="16.140625" style="32" customWidth="1"/>
    <col min="12810" max="12810" width="17.85546875" style="32" customWidth="1"/>
    <col min="12811" max="12811" width="20" style="32" customWidth="1"/>
    <col min="12812" max="12812" width="17.7109375" style="32" bestFit="1" customWidth="1"/>
    <col min="12813" max="12813" width="14.42578125" style="32" bestFit="1" customWidth="1"/>
    <col min="12814" max="12814" width="2.140625" style="32" bestFit="1" customWidth="1"/>
    <col min="12815" max="12815" width="16" style="32" bestFit="1" customWidth="1"/>
    <col min="12816" max="12816" width="13.85546875" style="32" bestFit="1" customWidth="1"/>
    <col min="12817" max="12817" width="16" style="32" bestFit="1" customWidth="1"/>
    <col min="12818" max="12818" width="12.42578125" style="32" bestFit="1" customWidth="1"/>
    <col min="12819" max="13056" width="11.42578125" style="32"/>
    <col min="13057" max="13057" width="8.5703125" style="32" customWidth="1"/>
    <col min="13058" max="13058" width="8.28515625" style="32" customWidth="1"/>
    <col min="13059" max="13059" width="15" style="32" customWidth="1"/>
    <col min="13060" max="13060" width="8" style="32" customWidth="1"/>
    <col min="13061" max="13061" width="12.85546875" style="32" customWidth="1"/>
    <col min="13062" max="13062" width="52" style="32" customWidth="1"/>
    <col min="13063" max="13063" width="19.85546875" style="32" customWidth="1"/>
    <col min="13064" max="13064" width="12.5703125" style="32" customWidth="1"/>
    <col min="13065" max="13065" width="16.140625" style="32" customWidth="1"/>
    <col min="13066" max="13066" width="17.85546875" style="32" customWidth="1"/>
    <col min="13067" max="13067" width="20" style="32" customWidth="1"/>
    <col min="13068" max="13068" width="17.7109375" style="32" bestFit="1" customWidth="1"/>
    <col min="13069" max="13069" width="14.42578125" style="32" bestFit="1" customWidth="1"/>
    <col min="13070" max="13070" width="2.140625" style="32" bestFit="1" customWidth="1"/>
    <col min="13071" max="13071" width="16" style="32" bestFit="1" customWidth="1"/>
    <col min="13072" max="13072" width="13.85546875" style="32" bestFit="1" customWidth="1"/>
    <col min="13073" max="13073" width="16" style="32" bestFit="1" customWidth="1"/>
    <col min="13074" max="13074" width="12.42578125" style="32" bestFit="1" customWidth="1"/>
    <col min="13075" max="13312" width="11.42578125" style="32"/>
    <col min="13313" max="13313" width="8.5703125" style="32" customWidth="1"/>
    <col min="13314" max="13314" width="8.28515625" style="32" customWidth="1"/>
    <col min="13315" max="13315" width="15" style="32" customWidth="1"/>
    <col min="13316" max="13316" width="8" style="32" customWidth="1"/>
    <col min="13317" max="13317" width="12.85546875" style="32" customWidth="1"/>
    <col min="13318" max="13318" width="52" style="32" customWidth="1"/>
    <col min="13319" max="13319" width="19.85546875" style="32" customWidth="1"/>
    <col min="13320" max="13320" width="12.5703125" style="32" customWidth="1"/>
    <col min="13321" max="13321" width="16.140625" style="32" customWidth="1"/>
    <col min="13322" max="13322" width="17.85546875" style="32" customWidth="1"/>
    <col min="13323" max="13323" width="20" style="32" customWidth="1"/>
    <col min="13324" max="13324" width="17.7109375" style="32" bestFit="1" customWidth="1"/>
    <col min="13325" max="13325" width="14.42578125" style="32" bestFit="1" customWidth="1"/>
    <col min="13326" max="13326" width="2.140625" style="32" bestFit="1" customWidth="1"/>
    <col min="13327" max="13327" width="16" style="32" bestFit="1" customWidth="1"/>
    <col min="13328" max="13328" width="13.85546875" style="32" bestFit="1" customWidth="1"/>
    <col min="13329" max="13329" width="16" style="32" bestFit="1" customWidth="1"/>
    <col min="13330" max="13330" width="12.42578125" style="32" bestFit="1" customWidth="1"/>
    <col min="13331" max="13568" width="11.42578125" style="32"/>
    <col min="13569" max="13569" width="8.5703125" style="32" customWidth="1"/>
    <col min="13570" max="13570" width="8.28515625" style="32" customWidth="1"/>
    <col min="13571" max="13571" width="15" style="32" customWidth="1"/>
    <col min="13572" max="13572" width="8" style="32" customWidth="1"/>
    <col min="13573" max="13573" width="12.85546875" style="32" customWidth="1"/>
    <col min="13574" max="13574" width="52" style="32" customWidth="1"/>
    <col min="13575" max="13575" width="19.85546875" style="32" customWidth="1"/>
    <col min="13576" max="13576" width="12.5703125" style="32" customWidth="1"/>
    <col min="13577" max="13577" width="16.140625" style="32" customWidth="1"/>
    <col min="13578" max="13578" width="17.85546875" style="32" customWidth="1"/>
    <col min="13579" max="13579" width="20" style="32" customWidth="1"/>
    <col min="13580" max="13580" width="17.7109375" style="32" bestFit="1" customWidth="1"/>
    <col min="13581" max="13581" width="14.42578125" style="32" bestFit="1" customWidth="1"/>
    <col min="13582" max="13582" width="2.140625" style="32" bestFit="1" customWidth="1"/>
    <col min="13583" max="13583" width="16" style="32" bestFit="1" customWidth="1"/>
    <col min="13584" max="13584" width="13.85546875" style="32" bestFit="1" customWidth="1"/>
    <col min="13585" max="13585" width="16" style="32" bestFit="1" customWidth="1"/>
    <col min="13586" max="13586" width="12.42578125" style="32" bestFit="1" customWidth="1"/>
    <col min="13587" max="13824" width="11.42578125" style="32"/>
    <col min="13825" max="13825" width="8.5703125" style="32" customWidth="1"/>
    <col min="13826" max="13826" width="8.28515625" style="32" customWidth="1"/>
    <col min="13827" max="13827" width="15" style="32" customWidth="1"/>
    <col min="13828" max="13828" width="8" style="32" customWidth="1"/>
    <col min="13829" max="13829" width="12.85546875" style="32" customWidth="1"/>
    <col min="13830" max="13830" width="52" style="32" customWidth="1"/>
    <col min="13831" max="13831" width="19.85546875" style="32" customWidth="1"/>
    <col min="13832" max="13832" width="12.5703125" style="32" customWidth="1"/>
    <col min="13833" max="13833" width="16.140625" style="32" customWidth="1"/>
    <col min="13834" max="13834" width="17.85546875" style="32" customWidth="1"/>
    <col min="13835" max="13835" width="20" style="32" customWidth="1"/>
    <col min="13836" max="13836" width="17.7109375" style="32" bestFit="1" customWidth="1"/>
    <col min="13837" max="13837" width="14.42578125" style="32" bestFit="1" customWidth="1"/>
    <col min="13838" max="13838" width="2.140625" style="32" bestFit="1" customWidth="1"/>
    <col min="13839" max="13839" width="16" style="32" bestFit="1" customWidth="1"/>
    <col min="13840" max="13840" width="13.85546875" style="32" bestFit="1" customWidth="1"/>
    <col min="13841" max="13841" width="16" style="32" bestFit="1" customWidth="1"/>
    <col min="13842" max="13842" width="12.42578125" style="32" bestFit="1" customWidth="1"/>
    <col min="13843" max="14080" width="11.42578125" style="32"/>
    <col min="14081" max="14081" width="8.5703125" style="32" customWidth="1"/>
    <col min="14082" max="14082" width="8.28515625" style="32" customWidth="1"/>
    <col min="14083" max="14083" width="15" style="32" customWidth="1"/>
    <col min="14084" max="14084" width="8" style="32" customWidth="1"/>
    <col min="14085" max="14085" width="12.85546875" style="32" customWidth="1"/>
    <col min="14086" max="14086" width="52" style="32" customWidth="1"/>
    <col min="14087" max="14087" width="19.85546875" style="32" customWidth="1"/>
    <col min="14088" max="14088" width="12.5703125" style="32" customWidth="1"/>
    <col min="14089" max="14089" width="16.140625" style="32" customWidth="1"/>
    <col min="14090" max="14090" width="17.85546875" style="32" customWidth="1"/>
    <col min="14091" max="14091" width="20" style="32" customWidth="1"/>
    <col min="14092" max="14092" width="17.7109375" style="32" bestFit="1" customWidth="1"/>
    <col min="14093" max="14093" width="14.42578125" style="32" bestFit="1" customWidth="1"/>
    <col min="14094" max="14094" width="2.140625" style="32" bestFit="1" customWidth="1"/>
    <col min="14095" max="14095" width="16" style="32" bestFit="1" customWidth="1"/>
    <col min="14096" max="14096" width="13.85546875" style="32" bestFit="1" customWidth="1"/>
    <col min="14097" max="14097" width="16" style="32" bestFit="1" customWidth="1"/>
    <col min="14098" max="14098" width="12.42578125" style="32" bestFit="1" customWidth="1"/>
    <col min="14099" max="14336" width="11.42578125" style="32"/>
    <col min="14337" max="14337" width="8.5703125" style="32" customWidth="1"/>
    <col min="14338" max="14338" width="8.28515625" style="32" customWidth="1"/>
    <col min="14339" max="14339" width="15" style="32" customWidth="1"/>
    <col min="14340" max="14340" width="8" style="32" customWidth="1"/>
    <col min="14341" max="14341" width="12.85546875" style="32" customWidth="1"/>
    <col min="14342" max="14342" width="52" style="32" customWidth="1"/>
    <col min="14343" max="14343" width="19.85546875" style="32" customWidth="1"/>
    <col min="14344" max="14344" width="12.5703125" style="32" customWidth="1"/>
    <col min="14345" max="14345" width="16.140625" style="32" customWidth="1"/>
    <col min="14346" max="14346" width="17.85546875" style="32" customWidth="1"/>
    <col min="14347" max="14347" width="20" style="32" customWidth="1"/>
    <col min="14348" max="14348" width="17.7109375" style="32" bestFit="1" customWidth="1"/>
    <col min="14349" max="14349" width="14.42578125" style="32" bestFit="1" customWidth="1"/>
    <col min="14350" max="14350" width="2.140625" style="32" bestFit="1" customWidth="1"/>
    <col min="14351" max="14351" width="16" style="32" bestFit="1" customWidth="1"/>
    <col min="14352" max="14352" width="13.85546875" style="32" bestFit="1" customWidth="1"/>
    <col min="14353" max="14353" width="16" style="32" bestFit="1" customWidth="1"/>
    <col min="14354" max="14354" width="12.42578125" style="32" bestFit="1" customWidth="1"/>
    <col min="14355" max="14592" width="11.42578125" style="32"/>
    <col min="14593" max="14593" width="8.5703125" style="32" customWidth="1"/>
    <col min="14594" max="14594" width="8.28515625" style="32" customWidth="1"/>
    <col min="14595" max="14595" width="15" style="32" customWidth="1"/>
    <col min="14596" max="14596" width="8" style="32" customWidth="1"/>
    <col min="14597" max="14597" width="12.85546875" style="32" customWidth="1"/>
    <col min="14598" max="14598" width="52" style="32" customWidth="1"/>
    <col min="14599" max="14599" width="19.85546875" style="32" customWidth="1"/>
    <col min="14600" max="14600" width="12.5703125" style="32" customWidth="1"/>
    <col min="14601" max="14601" width="16.140625" style="32" customWidth="1"/>
    <col min="14602" max="14602" width="17.85546875" style="32" customWidth="1"/>
    <col min="14603" max="14603" width="20" style="32" customWidth="1"/>
    <col min="14604" max="14604" width="17.7109375" style="32" bestFit="1" customWidth="1"/>
    <col min="14605" max="14605" width="14.42578125" style="32" bestFit="1" customWidth="1"/>
    <col min="14606" max="14606" width="2.140625" style="32" bestFit="1" customWidth="1"/>
    <col min="14607" max="14607" width="16" style="32" bestFit="1" customWidth="1"/>
    <col min="14608" max="14608" width="13.85546875" style="32" bestFit="1" customWidth="1"/>
    <col min="14609" max="14609" width="16" style="32" bestFit="1" customWidth="1"/>
    <col min="14610" max="14610" width="12.42578125" style="32" bestFit="1" customWidth="1"/>
    <col min="14611" max="14848" width="11.42578125" style="32"/>
    <col min="14849" max="14849" width="8.5703125" style="32" customWidth="1"/>
    <col min="14850" max="14850" width="8.28515625" style="32" customWidth="1"/>
    <col min="14851" max="14851" width="15" style="32" customWidth="1"/>
    <col min="14852" max="14852" width="8" style="32" customWidth="1"/>
    <col min="14853" max="14853" width="12.85546875" style="32" customWidth="1"/>
    <col min="14854" max="14854" width="52" style="32" customWidth="1"/>
    <col min="14855" max="14855" width="19.85546875" style="32" customWidth="1"/>
    <col min="14856" max="14856" width="12.5703125" style="32" customWidth="1"/>
    <col min="14857" max="14857" width="16.140625" style="32" customWidth="1"/>
    <col min="14858" max="14858" width="17.85546875" style="32" customWidth="1"/>
    <col min="14859" max="14859" width="20" style="32" customWidth="1"/>
    <col min="14860" max="14860" width="17.7109375" style="32" bestFit="1" customWidth="1"/>
    <col min="14861" max="14861" width="14.42578125" style="32" bestFit="1" customWidth="1"/>
    <col min="14862" max="14862" width="2.140625" style="32" bestFit="1" customWidth="1"/>
    <col min="14863" max="14863" width="16" style="32" bestFit="1" customWidth="1"/>
    <col min="14864" max="14864" width="13.85546875" style="32" bestFit="1" customWidth="1"/>
    <col min="14865" max="14865" width="16" style="32" bestFit="1" customWidth="1"/>
    <col min="14866" max="14866" width="12.42578125" style="32" bestFit="1" customWidth="1"/>
    <col min="14867" max="15104" width="11.42578125" style="32"/>
    <col min="15105" max="15105" width="8.5703125" style="32" customWidth="1"/>
    <col min="15106" max="15106" width="8.28515625" style="32" customWidth="1"/>
    <col min="15107" max="15107" width="15" style="32" customWidth="1"/>
    <col min="15108" max="15108" width="8" style="32" customWidth="1"/>
    <col min="15109" max="15109" width="12.85546875" style="32" customWidth="1"/>
    <col min="15110" max="15110" width="52" style="32" customWidth="1"/>
    <col min="15111" max="15111" width="19.85546875" style="32" customWidth="1"/>
    <col min="15112" max="15112" width="12.5703125" style="32" customWidth="1"/>
    <col min="15113" max="15113" width="16.140625" style="32" customWidth="1"/>
    <col min="15114" max="15114" width="17.85546875" style="32" customWidth="1"/>
    <col min="15115" max="15115" width="20" style="32" customWidth="1"/>
    <col min="15116" max="15116" width="17.7109375" style="32" bestFit="1" customWidth="1"/>
    <col min="15117" max="15117" width="14.42578125" style="32" bestFit="1" customWidth="1"/>
    <col min="15118" max="15118" width="2.140625" style="32" bestFit="1" customWidth="1"/>
    <col min="15119" max="15119" width="16" style="32" bestFit="1" customWidth="1"/>
    <col min="15120" max="15120" width="13.85546875" style="32" bestFit="1" customWidth="1"/>
    <col min="15121" max="15121" width="16" style="32" bestFit="1" customWidth="1"/>
    <col min="15122" max="15122" width="12.42578125" style="32" bestFit="1" customWidth="1"/>
    <col min="15123" max="15360" width="11.42578125" style="32"/>
    <col min="15361" max="15361" width="8.5703125" style="32" customWidth="1"/>
    <col min="15362" max="15362" width="8.28515625" style="32" customWidth="1"/>
    <col min="15363" max="15363" width="15" style="32" customWidth="1"/>
    <col min="15364" max="15364" width="8" style="32" customWidth="1"/>
    <col min="15365" max="15365" width="12.85546875" style="32" customWidth="1"/>
    <col min="15366" max="15366" width="52" style="32" customWidth="1"/>
    <col min="15367" max="15367" width="19.85546875" style="32" customWidth="1"/>
    <col min="15368" max="15368" width="12.5703125" style="32" customWidth="1"/>
    <col min="15369" max="15369" width="16.140625" style="32" customWidth="1"/>
    <col min="15370" max="15370" width="17.85546875" style="32" customWidth="1"/>
    <col min="15371" max="15371" width="20" style="32" customWidth="1"/>
    <col min="15372" max="15372" width="17.7109375" style="32" bestFit="1" customWidth="1"/>
    <col min="15373" max="15373" width="14.42578125" style="32" bestFit="1" customWidth="1"/>
    <col min="15374" max="15374" width="2.140625" style="32" bestFit="1" customWidth="1"/>
    <col min="15375" max="15375" width="16" style="32" bestFit="1" customWidth="1"/>
    <col min="15376" max="15376" width="13.85546875" style="32" bestFit="1" customWidth="1"/>
    <col min="15377" max="15377" width="16" style="32" bestFit="1" customWidth="1"/>
    <col min="15378" max="15378" width="12.42578125" style="32" bestFit="1" customWidth="1"/>
    <col min="15379" max="15616" width="11.42578125" style="32"/>
    <col min="15617" max="15617" width="8.5703125" style="32" customWidth="1"/>
    <col min="15618" max="15618" width="8.28515625" style="32" customWidth="1"/>
    <col min="15619" max="15619" width="15" style="32" customWidth="1"/>
    <col min="15620" max="15620" width="8" style="32" customWidth="1"/>
    <col min="15621" max="15621" width="12.85546875" style="32" customWidth="1"/>
    <col min="15622" max="15622" width="52" style="32" customWidth="1"/>
    <col min="15623" max="15623" width="19.85546875" style="32" customWidth="1"/>
    <col min="15624" max="15624" width="12.5703125" style="32" customWidth="1"/>
    <col min="15625" max="15625" width="16.140625" style="32" customWidth="1"/>
    <col min="15626" max="15626" width="17.85546875" style="32" customWidth="1"/>
    <col min="15627" max="15627" width="20" style="32" customWidth="1"/>
    <col min="15628" max="15628" width="17.7109375" style="32" bestFit="1" customWidth="1"/>
    <col min="15629" max="15629" width="14.42578125" style="32" bestFit="1" customWidth="1"/>
    <col min="15630" max="15630" width="2.140625" style="32" bestFit="1" customWidth="1"/>
    <col min="15631" max="15631" width="16" style="32" bestFit="1" customWidth="1"/>
    <col min="15632" max="15632" width="13.85546875" style="32" bestFit="1" customWidth="1"/>
    <col min="15633" max="15633" width="16" style="32" bestFit="1" customWidth="1"/>
    <col min="15634" max="15634" width="12.42578125" style="32" bestFit="1" customWidth="1"/>
    <col min="15635" max="15872" width="11.42578125" style="32"/>
    <col min="15873" max="15873" width="8.5703125" style="32" customWidth="1"/>
    <col min="15874" max="15874" width="8.28515625" style="32" customWidth="1"/>
    <col min="15875" max="15875" width="15" style="32" customWidth="1"/>
    <col min="15876" max="15876" width="8" style="32" customWidth="1"/>
    <col min="15877" max="15877" width="12.85546875" style="32" customWidth="1"/>
    <col min="15878" max="15878" width="52" style="32" customWidth="1"/>
    <col min="15879" max="15879" width="19.85546875" style="32" customWidth="1"/>
    <col min="15880" max="15880" width="12.5703125" style="32" customWidth="1"/>
    <col min="15881" max="15881" width="16.140625" style="32" customWidth="1"/>
    <col min="15882" max="15882" width="17.85546875" style="32" customWidth="1"/>
    <col min="15883" max="15883" width="20" style="32" customWidth="1"/>
    <col min="15884" max="15884" width="17.7109375" style="32" bestFit="1" customWidth="1"/>
    <col min="15885" max="15885" width="14.42578125" style="32" bestFit="1" customWidth="1"/>
    <col min="15886" max="15886" width="2.140625" style="32" bestFit="1" customWidth="1"/>
    <col min="15887" max="15887" width="16" style="32" bestFit="1" customWidth="1"/>
    <col min="15888" max="15888" width="13.85546875" style="32" bestFit="1" customWidth="1"/>
    <col min="15889" max="15889" width="16" style="32" bestFit="1" customWidth="1"/>
    <col min="15890" max="15890" width="12.42578125" style="32" bestFit="1" customWidth="1"/>
    <col min="15891" max="16128" width="11.42578125" style="32"/>
    <col min="16129" max="16129" width="8.5703125" style="32" customWidth="1"/>
    <col min="16130" max="16130" width="8.28515625" style="32" customWidth="1"/>
    <col min="16131" max="16131" width="15" style="32" customWidth="1"/>
    <col min="16132" max="16132" width="8" style="32" customWidth="1"/>
    <col min="16133" max="16133" width="12.85546875" style="32" customWidth="1"/>
    <col min="16134" max="16134" width="52" style="32" customWidth="1"/>
    <col min="16135" max="16135" width="19.85546875" style="32" customWidth="1"/>
    <col min="16136" max="16136" width="12.5703125" style="32" customWidth="1"/>
    <col min="16137" max="16137" width="16.140625" style="32" customWidth="1"/>
    <col min="16138" max="16138" width="17.85546875" style="32" customWidth="1"/>
    <col min="16139" max="16139" width="20" style="32" customWidth="1"/>
    <col min="16140" max="16140" width="17.7109375" style="32" bestFit="1" customWidth="1"/>
    <col min="16141" max="16141" width="14.42578125" style="32" bestFit="1" customWidth="1"/>
    <col min="16142" max="16142" width="2.140625" style="32" bestFit="1" customWidth="1"/>
    <col min="16143" max="16143" width="16" style="32" bestFit="1" customWidth="1"/>
    <col min="16144" max="16144" width="13.85546875" style="32" bestFit="1" customWidth="1"/>
    <col min="16145" max="16145" width="16" style="32" bestFit="1" customWidth="1"/>
    <col min="16146" max="16146" width="12.42578125" style="32" bestFit="1" customWidth="1"/>
    <col min="16147" max="16384" width="11.42578125" style="32"/>
  </cols>
  <sheetData>
    <row r="3" spans="2:17" x14ac:dyDescent="0.25">
      <c r="B3" s="150" t="s">
        <v>154</v>
      </c>
      <c r="C3" s="150"/>
      <c r="D3" s="150"/>
      <c r="E3" s="150"/>
      <c r="F3" s="150"/>
      <c r="G3" s="150"/>
      <c r="H3" s="150"/>
      <c r="I3" s="150"/>
      <c r="J3" s="150"/>
      <c r="K3" s="150"/>
    </row>
    <row r="4" spans="2:17" x14ac:dyDescent="0.25">
      <c r="B4" s="150" t="s">
        <v>112</v>
      </c>
      <c r="C4" s="150"/>
      <c r="D4" s="150"/>
      <c r="E4" s="150"/>
      <c r="F4" s="150"/>
      <c r="G4" s="150"/>
      <c r="H4" s="150"/>
      <c r="I4" s="150"/>
      <c r="J4" s="150"/>
      <c r="K4" s="150"/>
    </row>
    <row r="5" spans="2:17" x14ac:dyDescent="0.25">
      <c r="B5" s="150" t="s">
        <v>113</v>
      </c>
      <c r="C5" s="150"/>
      <c r="D5" s="150"/>
      <c r="E5" s="150"/>
      <c r="F5" s="150"/>
      <c r="G5" s="150"/>
      <c r="H5" s="150"/>
      <c r="I5" s="150"/>
      <c r="J5" s="150"/>
      <c r="K5" s="150"/>
    </row>
    <row r="6" spans="2:17" x14ac:dyDescent="0.25">
      <c r="B6" s="92" t="s">
        <v>107</v>
      </c>
      <c r="C6" s="35" t="s">
        <v>210</v>
      </c>
      <c r="D6" s="93"/>
      <c r="E6" s="93"/>
      <c r="F6" s="93"/>
      <c r="G6" s="93"/>
      <c r="H6" s="33" t="s">
        <v>157</v>
      </c>
      <c r="I6" s="93" t="s">
        <v>195</v>
      </c>
      <c r="J6" s="93"/>
      <c r="K6" s="93"/>
    </row>
    <row r="7" spans="2:17" ht="15.75" thickBot="1" x14ac:dyDescent="0.3">
      <c r="B7" s="92" t="s">
        <v>108</v>
      </c>
      <c r="C7" s="49" t="s">
        <v>206</v>
      </c>
      <c r="D7" s="93"/>
      <c r="E7" s="93"/>
      <c r="F7" s="94" t="s">
        <v>158</v>
      </c>
      <c r="G7" s="38">
        <v>2024</v>
      </c>
      <c r="H7" s="33" t="s">
        <v>110</v>
      </c>
      <c r="I7" s="35" t="s">
        <v>211</v>
      </c>
      <c r="J7" s="93"/>
      <c r="K7" s="93"/>
    </row>
    <row r="8" spans="2:17" ht="36.75" x14ac:dyDescent="0.25">
      <c r="B8" s="112" t="s">
        <v>114</v>
      </c>
      <c r="C8" s="113" t="s">
        <v>115</v>
      </c>
      <c r="D8" s="113" t="s">
        <v>116</v>
      </c>
      <c r="E8" s="113" t="s">
        <v>117</v>
      </c>
      <c r="F8" s="113" t="s">
        <v>118</v>
      </c>
      <c r="G8" s="113" t="s">
        <v>119</v>
      </c>
      <c r="H8" s="113" t="s">
        <v>120</v>
      </c>
      <c r="I8" s="113" t="s">
        <v>121</v>
      </c>
      <c r="J8" s="113" t="s">
        <v>122</v>
      </c>
      <c r="K8" s="114" t="s">
        <v>123</v>
      </c>
      <c r="L8" s="35"/>
      <c r="M8" s="35"/>
    </row>
    <row r="9" spans="2:17" ht="12" customHeight="1" x14ac:dyDescent="0.25">
      <c r="B9" s="118">
        <v>23807</v>
      </c>
      <c r="C9" s="119">
        <v>123807003717</v>
      </c>
      <c r="D9" s="120">
        <v>202301</v>
      </c>
      <c r="E9" s="121">
        <v>111005</v>
      </c>
      <c r="F9" s="121" t="s">
        <v>199</v>
      </c>
      <c r="G9" s="95"/>
      <c r="H9" s="95"/>
      <c r="I9" s="95"/>
      <c r="J9" s="95"/>
      <c r="K9" s="115">
        <f t="shared" ref="K9:K15" si="0">+G9+I9-J9</f>
        <v>0</v>
      </c>
      <c r="L9" s="96"/>
      <c r="M9" s="129"/>
      <c r="O9" s="97"/>
      <c r="P9" s="98"/>
    </row>
    <row r="10" spans="2:17" ht="12" customHeight="1" x14ac:dyDescent="0.25">
      <c r="B10" s="118">
        <v>23807</v>
      </c>
      <c r="C10" s="119">
        <v>123807003717</v>
      </c>
      <c r="D10" s="120">
        <v>202301</v>
      </c>
      <c r="E10" s="121">
        <v>163610</v>
      </c>
      <c r="F10" s="122" t="s">
        <v>203</v>
      </c>
      <c r="G10" s="95"/>
      <c r="H10" s="95"/>
      <c r="I10" s="95"/>
      <c r="J10" s="95"/>
      <c r="K10" s="115">
        <f t="shared" si="0"/>
        <v>0</v>
      </c>
      <c r="L10" s="96"/>
      <c r="M10" s="129"/>
      <c r="O10" s="97"/>
      <c r="P10" s="98"/>
    </row>
    <row r="11" spans="2:17" ht="12" customHeight="1" x14ac:dyDescent="0.25">
      <c r="B11" s="118">
        <v>23807</v>
      </c>
      <c r="C11" s="119">
        <v>123807003717</v>
      </c>
      <c r="D11" s="120">
        <v>202301</v>
      </c>
      <c r="E11" s="121">
        <v>164009</v>
      </c>
      <c r="F11" s="122" t="s">
        <v>124</v>
      </c>
      <c r="G11" s="95"/>
      <c r="H11" s="95"/>
      <c r="I11" s="95"/>
      <c r="J11" s="95"/>
      <c r="K11" s="115">
        <f t="shared" si="0"/>
        <v>0</v>
      </c>
      <c r="L11" s="96"/>
      <c r="M11" s="35"/>
    </row>
    <row r="12" spans="2:17" ht="12" customHeight="1" x14ac:dyDescent="0.25">
      <c r="B12" s="118">
        <v>23807</v>
      </c>
      <c r="C12" s="119">
        <v>123807003717</v>
      </c>
      <c r="D12" s="120">
        <v>202301</v>
      </c>
      <c r="E12" s="121">
        <v>165590</v>
      </c>
      <c r="F12" s="122" t="s">
        <v>208</v>
      </c>
      <c r="G12" s="95"/>
      <c r="H12" s="95"/>
      <c r="I12" s="95"/>
      <c r="J12" s="95"/>
      <c r="K12" s="115">
        <f t="shared" si="0"/>
        <v>0</v>
      </c>
      <c r="L12" s="96"/>
      <c r="M12" s="35"/>
    </row>
    <row r="13" spans="2:17" ht="12" customHeight="1" x14ac:dyDescent="0.25">
      <c r="B13" s="118">
        <v>23807</v>
      </c>
      <c r="C13" s="119">
        <v>123807003717</v>
      </c>
      <c r="D13" s="120">
        <v>202301</v>
      </c>
      <c r="E13" s="121">
        <v>166590</v>
      </c>
      <c r="F13" s="122" t="s">
        <v>209</v>
      </c>
      <c r="G13" s="95"/>
      <c r="H13" s="95"/>
      <c r="I13" s="95"/>
      <c r="J13" s="95"/>
      <c r="K13" s="115">
        <f t="shared" si="0"/>
        <v>0</v>
      </c>
      <c r="L13" s="96"/>
      <c r="M13" s="35"/>
    </row>
    <row r="14" spans="2:17" ht="12" customHeight="1" x14ac:dyDescent="0.25">
      <c r="B14" s="118">
        <v>23807</v>
      </c>
      <c r="C14" s="119">
        <v>123807003717</v>
      </c>
      <c r="D14" s="120">
        <v>202301</v>
      </c>
      <c r="E14" s="121">
        <v>167002</v>
      </c>
      <c r="F14" s="122" t="s">
        <v>126</v>
      </c>
      <c r="G14" s="95"/>
      <c r="H14" s="95"/>
      <c r="I14" s="95"/>
      <c r="J14" s="95"/>
      <c r="K14" s="115">
        <f t="shared" si="0"/>
        <v>0</v>
      </c>
      <c r="L14" s="96"/>
      <c r="M14" s="35"/>
    </row>
    <row r="15" spans="2:17" ht="12" customHeight="1" x14ac:dyDescent="0.25">
      <c r="B15" s="118">
        <v>23807</v>
      </c>
      <c r="C15" s="119">
        <v>123807003717</v>
      </c>
      <c r="D15" s="120">
        <v>202301</v>
      </c>
      <c r="E15" s="121">
        <v>168107</v>
      </c>
      <c r="F15" s="122" t="s">
        <v>204</v>
      </c>
      <c r="G15" s="95"/>
      <c r="H15" s="95"/>
      <c r="I15" s="95"/>
      <c r="J15" s="95"/>
      <c r="K15" s="115">
        <f t="shared" si="0"/>
        <v>0</v>
      </c>
      <c r="L15" s="96"/>
      <c r="M15" s="35"/>
    </row>
    <row r="16" spans="2:17" ht="12" customHeight="1" x14ac:dyDescent="0.25">
      <c r="B16" s="118">
        <v>23807</v>
      </c>
      <c r="C16" s="119">
        <v>123807003717</v>
      </c>
      <c r="D16" s="120">
        <v>202301</v>
      </c>
      <c r="E16" s="121">
        <v>168501</v>
      </c>
      <c r="F16" s="122" t="s">
        <v>127</v>
      </c>
      <c r="G16" s="95"/>
      <c r="H16" s="95"/>
      <c r="I16" s="95"/>
      <c r="J16" s="95"/>
      <c r="K16" s="115">
        <f t="shared" ref="K16:K28" si="1">+G16-I16+J16</f>
        <v>0</v>
      </c>
      <c r="L16" s="99"/>
      <c r="M16" s="35"/>
      <c r="O16" s="151"/>
      <c r="P16" s="151"/>
      <c r="Q16" s="100"/>
    </row>
    <row r="17" spans="2:18" ht="12" customHeight="1" x14ac:dyDescent="0.25">
      <c r="B17" s="118">
        <v>23807</v>
      </c>
      <c r="C17" s="119">
        <v>123807003717</v>
      </c>
      <c r="D17" s="120">
        <v>202301</v>
      </c>
      <c r="E17" s="121">
        <v>168506</v>
      </c>
      <c r="F17" s="122" t="s">
        <v>125</v>
      </c>
      <c r="G17" s="95"/>
      <c r="H17" s="95"/>
      <c r="I17" s="95"/>
      <c r="J17" s="95"/>
      <c r="K17" s="115">
        <f t="shared" si="1"/>
        <v>0</v>
      </c>
      <c r="L17" s="99"/>
      <c r="M17" s="35"/>
      <c r="O17" s="101"/>
      <c r="P17" s="101"/>
      <c r="Q17" s="101"/>
      <c r="R17" s="101"/>
    </row>
    <row r="18" spans="2:18" ht="12" customHeight="1" x14ac:dyDescent="0.25">
      <c r="B18" s="118">
        <v>23807</v>
      </c>
      <c r="C18" s="119">
        <v>123807003717</v>
      </c>
      <c r="D18" s="120">
        <v>202301</v>
      </c>
      <c r="E18" s="121">
        <v>168507</v>
      </c>
      <c r="F18" s="122" t="s">
        <v>126</v>
      </c>
      <c r="G18" s="95"/>
      <c r="H18" s="95"/>
      <c r="I18" s="95"/>
      <c r="J18" s="95"/>
      <c r="K18" s="115">
        <f t="shared" si="1"/>
        <v>0</v>
      </c>
      <c r="L18" s="99"/>
      <c r="M18" s="35"/>
      <c r="O18" s="101"/>
      <c r="P18" s="101"/>
      <c r="Q18" s="101"/>
      <c r="R18" s="101"/>
    </row>
    <row r="19" spans="2:18" ht="12" customHeight="1" x14ac:dyDescent="0.25">
      <c r="B19" s="118">
        <v>23807</v>
      </c>
      <c r="C19" s="119">
        <v>123807003717</v>
      </c>
      <c r="D19" s="120">
        <v>202301</v>
      </c>
      <c r="E19" s="121">
        <v>197008</v>
      </c>
      <c r="F19" s="122" t="s">
        <v>147</v>
      </c>
      <c r="G19" s="95"/>
      <c r="H19" s="95"/>
      <c r="I19" s="95"/>
      <c r="J19" s="95"/>
      <c r="K19" s="115">
        <f t="shared" ref="K19" si="2">+G19-I19+J19</f>
        <v>0</v>
      </c>
      <c r="L19" s="99"/>
      <c r="M19" s="35"/>
      <c r="O19" s="101"/>
      <c r="P19" s="101"/>
      <c r="Q19" s="101"/>
      <c r="R19" s="101"/>
    </row>
    <row r="20" spans="2:18" ht="12" customHeight="1" x14ac:dyDescent="0.25">
      <c r="B20" s="118">
        <v>23807</v>
      </c>
      <c r="C20" s="119">
        <v>123807003717</v>
      </c>
      <c r="D20" s="120">
        <v>202301</v>
      </c>
      <c r="E20" s="121">
        <v>240101</v>
      </c>
      <c r="F20" s="122" t="s">
        <v>201</v>
      </c>
      <c r="G20" s="95"/>
      <c r="H20" s="95"/>
      <c r="I20" s="95"/>
      <c r="J20" s="95"/>
      <c r="K20" s="115">
        <f t="shared" ref="K20" si="3">+G20-I20+J20</f>
        <v>0</v>
      </c>
      <c r="L20" s="99"/>
      <c r="M20" s="35"/>
      <c r="O20" s="101"/>
      <c r="P20" s="101"/>
      <c r="Q20" s="101"/>
      <c r="R20" s="101"/>
    </row>
    <row r="21" spans="2:18" ht="12" customHeight="1" x14ac:dyDescent="0.25">
      <c r="B21" s="118">
        <v>23807</v>
      </c>
      <c r="C21" s="119">
        <v>123807003717</v>
      </c>
      <c r="D21" s="120">
        <v>202301</v>
      </c>
      <c r="E21" s="121">
        <v>243603</v>
      </c>
      <c r="F21" s="122" t="s">
        <v>128</v>
      </c>
      <c r="G21" s="95"/>
      <c r="H21" s="95"/>
      <c r="I21" s="95"/>
      <c r="J21" s="95"/>
      <c r="K21" s="115">
        <f t="shared" si="1"/>
        <v>0</v>
      </c>
      <c r="L21" s="35"/>
      <c r="M21" s="35"/>
      <c r="O21" s="101"/>
      <c r="P21" s="101"/>
      <c r="Q21" s="101"/>
      <c r="R21" s="101"/>
    </row>
    <row r="22" spans="2:18" ht="12" customHeight="1" x14ac:dyDescent="0.25">
      <c r="B22" s="118">
        <v>23807</v>
      </c>
      <c r="C22" s="119">
        <v>123807003717</v>
      </c>
      <c r="D22" s="120">
        <v>202301</v>
      </c>
      <c r="E22" s="121">
        <v>243605</v>
      </c>
      <c r="F22" s="122" t="s">
        <v>129</v>
      </c>
      <c r="G22" s="95"/>
      <c r="H22" s="95"/>
      <c r="I22" s="95"/>
      <c r="J22" s="95"/>
      <c r="K22" s="115">
        <f t="shared" si="1"/>
        <v>0</v>
      </c>
      <c r="L22" s="104"/>
      <c r="M22" s="35"/>
      <c r="O22" s="101"/>
      <c r="P22" s="101"/>
      <c r="Q22" s="101"/>
      <c r="R22" s="101"/>
    </row>
    <row r="23" spans="2:18" ht="12" customHeight="1" x14ac:dyDescent="0.25">
      <c r="B23" s="118">
        <v>23807</v>
      </c>
      <c r="C23" s="119">
        <v>123807003717</v>
      </c>
      <c r="D23" s="120">
        <v>202301</v>
      </c>
      <c r="E23" s="121">
        <v>243608</v>
      </c>
      <c r="F23" s="123" t="s">
        <v>130</v>
      </c>
      <c r="G23" s="95"/>
      <c r="H23" s="95"/>
      <c r="I23" s="95"/>
      <c r="J23" s="95"/>
      <c r="K23" s="115">
        <f t="shared" si="1"/>
        <v>0</v>
      </c>
      <c r="L23" s="96"/>
      <c r="M23" s="35"/>
      <c r="Q23" s="101"/>
      <c r="R23" s="101"/>
    </row>
    <row r="24" spans="2:18" ht="12" customHeight="1" x14ac:dyDescent="0.25">
      <c r="B24" s="118">
        <v>23807</v>
      </c>
      <c r="C24" s="119">
        <v>123807003717</v>
      </c>
      <c r="D24" s="120">
        <v>202301</v>
      </c>
      <c r="E24" s="121">
        <v>243625</v>
      </c>
      <c r="F24" s="123" t="s">
        <v>198</v>
      </c>
      <c r="G24" s="95"/>
      <c r="H24" s="95"/>
      <c r="I24" s="95"/>
      <c r="J24" s="95"/>
      <c r="K24" s="115">
        <f t="shared" ref="K24" si="4">+G24-I24+J24</f>
        <v>0</v>
      </c>
      <c r="L24" s="96"/>
      <c r="M24" s="35"/>
      <c r="Q24" s="101"/>
      <c r="R24" s="101"/>
    </row>
    <row r="25" spans="2:18" ht="12" customHeight="1" x14ac:dyDescent="0.25">
      <c r="B25" s="118">
        <v>23807</v>
      </c>
      <c r="C25" s="119">
        <v>123807003717</v>
      </c>
      <c r="D25" s="120">
        <v>202301</v>
      </c>
      <c r="E25" s="121">
        <v>243626</v>
      </c>
      <c r="F25" s="123" t="s">
        <v>200</v>
      </c>
      <c r="G25" s="95"/>
      <c r="H25" s="95"/>
      <c r="I25" s="95"/>
      <c r="J25" s="95"/>
      <c r="K25" s="115">
        <f t="shared" ref="K25" si="5">+G25-I25+J25</f>
        <v>0</v>
      </c>
      <c r="L25" s="96"/>
      <c r="M25" s="35"/>
      <c r="Q25" s="101"/>
      <c r="R25" s="101"/>
    </row>
    <row r="26" spans="2:18" ht="12" customHeight="1" x14ac:dyDescent="0.25">
      <c r="B26" s="118">
        <v>23807</v>
      </c>
      <c r="C26" s="119">
        <v>123807003717</v>
      </c>
      <c r="D26" s="120">
        <v>202301</v>
      </c>
      <c r="E26" s="121">
        <v>243690</v>
      </c>
      <c r="F26" s="123" t="s">
        <v>205</v>
      </c>
      <c r="G26" s="95"/>
      <c r="H26" s="95"/>
      <c r="I26" s="95"/>
      <c r="J26" s="95"/>
      <c r="K26" s="115">
        <f t="shared" ref="K26" si="6">+G26-I26+J26</f>
        <v>0</v>
      </c>
      <c r="L26" s="96"/>
      <c r="M26" s="35"/>
      <c r="Q26" s="101"/>
      <c r="R26" s="101"/>
    </row>
    <row r="27" spans="2:18" ht="12" customHeight="1" x14ac:dyDescent="0.25">
      <c r="B27" s="118">
        <v>23807</v>
      </c>
      <c r="C27" s="119">
        <v>123807003717</v>
      </c>
      <c r="D27" s="120">
        <v>202301</v>
      </c>
      <c r="E27" s="121">
        <v>320801</v>
      </c>
      <c r="F27" s="121" t="s">
        <v>131</v>
      </c>
      <c r="G27" s="95"/>
      <c r="H27" s="95"/>
      <c r="I27" s="95"/>
      <c r="J27" s="95"/>
      <c r="K27" s="115">
        <f t="shared" si="1"/>
        <v>0</v>
      </c>
      <c r="L27" s="96"/>
      <c r="M27" s="96"/>
      <c r="Q27" s="101"/>
    </row>
    <row r="28" spans="2:18" ht="12" customHeight="1" x14ac:dyDescent="0.25">
      <c r="B28" s="118">
        <v>23807</v>
      </c>
      <c r="C28" s="119">
        <v>123807003717</v>
      </c>
      <c r="D28" s="120">
        <v>202301</v>
      </c>
      <c r="E28" s="121">
        <v>323001</v>
      </c>
      <c r="F28" s="121" t="s">
        <v>132</v>
      </c>
      <c r="G28" s="95"/>
      <c r="H28" s="95"/>
      <c r="I28" s="95"/>
      <c r="J28" s="95"/>
      <c r="K28" s="115">
        <f t="shared" si="1"/>
        <v>0</v>
      </c>
      <c r="L28" s="96"/>
      <c r="M28" s="96"/>
      <c r="Q28" s="101"/>
      <c r="R28" s="101"/>
    </row>
    <row r="29" spans="2:18" ht="12" customHeight="1" x14ac:dyDescent="0.25">
      <c r="B29" s="118">
        <v>23807</v>
      </c>
      <c r="C29" s="119">
        <v>123807003717</v>
      </c>
      <c r="D29" s="120">
        <v>202301</v>
      </c>
      <c r="E29" s="121">
        <v>327003</v>
      </c>
      <c r="F29" s="123" t="s">
        <v>133</v>
      </c>
      <c r="G29" s="95"/>
      <c r="H29" s="95"/>
      <c r="I29" s="95"/>
      <c r="J29" s="95"/>
      <c r="K29" s="115">
        <f>+G29+I29-J29</f>
        <v>0</v>
      </c>
      <c r="L29" s="96"/>
      <c r="M29" s="96"/>
      <c r="O29" s="101"/>
      <c r="P29" s="101"/>
    </row>
    <row r="30" spans="2:18" ht="12" customHeight="1" x14ac:dyDescent="0.25">
      <c r="B30" s="118">
        <v>23807</v>
      </c>
      <c r="C30" s="119">
        <v>123807003717</v>
      </c>
      <c r="D30" s="120">
        <v>202301</v>
      </c>
      <c r="E30" s="121">
        <v>430505</v>
      </c>
      <c r="F30" s="123" t="s">
        <v>202</v>
      </c>
      <c r="G30" s="95"/>
      <c r="H30" s="95"/>
      <c r="I30" s="95"/>
      <c r="J30" s="95"/>
      <c r="K30" s="115">
        <f>+G30+I30-J30</f>
        <v>0</v>
      </c>
      <c r="L30" s="96"/>
      <c r="M30" s="96"/>
      <c r="O30" s="101"/>
      <c r="P30" s="101"/>
    </row>
    <row r="31" spans="2:18" ht="12" customHeight="1" x14ac:dyDescent="0.25">
      <c r="B31" s="118">
        <v>23807</v>
      </c>
      <c r="C31" s="119">
        <v>123807003717</v>
      </c>
      <c r="D31" s="120">
        <v>202301</v>
      </c>
      <c r="E31" s="121">
        <v>442818</v>
      </c>
      <c r="F31" s="123" t="s">
        <v>134</v>
      </c>
      <c r="G31" s="95"/>
      <c r="H31" s="95"/>
      <c r="I31" s="95"/>
      <c r="J31" s="95"/>
      <c r="K31" s="115">
        <f>+G31-I31+J31</f>
        <v>0</v>
      </c>
      <c r="L31" s="96"/>
      <c r="M31" s="35"/>
      <c r="O31" s="102"/>
      <c r="P31" s="103"/>
      <c r="Q31" s="103"/>
      <c r="R31" s="98"/>
    </row>
    <row r="32" spans="2:18" ht="12" customHeight="1" x14ac:dyDescent="0.25">
      <c r="B32" s="118">
        <v>23807</v>
      </c>
      <c r="C32" s="119">
        <v>123807003717</v>
      </c>
      <c r="D32" s="120">
        <v>202301</v>
      </c>
      <c r="E32" s="121">
        <v>480522</v>
      </c>
      <c r="F32" s="123" t="s">
        <v>135</v>
      </c>
      <c r="G32" s="95"/>
      <c r="H32" s="95"/>
      <c r="I32" s="95"/>
      <c r="J32" s="95"/>
      <c r="K32" s="115">
        <f>+G32-I32+J32</f>
        <v>0</v>
      </c>
      <c r="L32" s="96"/>
      <c r="M32" s="104"/>
      <c r="O32" s="102"/>
    </row>
    <row r="33" spans="2:17" ht="12" customHeight="1" x14ac:dyDescent="0.25">
      <c r="B33" s="118">
        <v>23807</v>
      </c>
      <c r="C33" s="119">
        <v>123807003717</v>
      </c>
      <c r="D33" s="120">
        <v>202301</v>
      </c>
      <c r="E33" s="121">
        <v>480201</v>
      </c>
      <c r="F33" s="123" t="s">
        <v>136</v>
      </c>
      <c r="G33" s="95"/>
      <c r="H33" s="95"/>
      <c r="I33" s="95"/>
      <c r="J33" s="95"/>
      <c r="K33" s="115">
        <f>+G33-I33+J33</f>
        <v>0</v>
      </c>
      <c r="L33" s="35"/>
      <c r="M33" s="35"/>
      <c r="O33" s="102"/>
    </row>
    <row r="34" spans="2:17" ht="12" customHeight="1" x14ac:dyDescent="0.25">
      <c r="B34" s="118">
        <v>23807</v>
      </c>
      <c r="C34" s="119">
        <v>123807003717</v>
      </c>
      <c r="D34" s="120">
        <v>202301</v>
      </c>
      <c r="E34" s="121">
        <v>511106</v>
      </c>
      <c r="F34" s="123" t="s">
        <v>137</v>
      </c>
      <c r="G34" s="95"/>
      <c r="H34" s="95"/>
      <c r="I34" s="95"/>
      <c r="J34" s="95"/>
      <c r="K34" s="115">
        <f t="shared" ref="K34:K50" si="7">+G34+I34-J34</f>
        <v>0</v>
      </c>
      <c r="L34" s="35"/>
      <c r="M34" s="35"/>
      <c r="O34" s="102"/>
    </row>
    <row r="35" spans="2:17" ht="12" customHeight="1" x14ac:dyDescent="0.25">
      <c r="B35" s="118">
        <v>23807</v>
      </c>
      <c r="C35" s="119">
        <v>123807003717</v>
      </c>
      <c r="D35" s="120">
        <v>202301</v>
      </c>
      <c r="E35" s="121">
        <v>511111</v>
      </c>
      <c r="F35" s="123" t="s">
        <v>138</v>
      </c>
      <c r="G35" s="95"/>
      <c r="H35" s="95"/>
      <c r="I35" s="95"/>
      <c r="J35" s="95"/>
      <c r="K35" s="115">
        <f t="shared" si="7"/>
        <v>0</v>
      </c>
      <c r="L35" s="104"/>
      <c r="M35" s="35"/>
      <c r="O35" s="102"/>
    </row>
    <row r="36" spans="2:17" ht="12" customHeight="1" x14ac:dyDescent="0.25">
      <c r="B36" s="118">
        <v>23807</v>
      </c>
      <c r="C36" s="119">
        <v>123807003717</v>
      </c>
      <c r="D36" s="120">
        <v>202301</v>
      </c>
      <c r="E36" s="121">
        <v>511114</v>
      </c>
      <c r="F36" s="123" t="s">
        <v>139</v>
      </c>
      <c r="G36" s="95"/>
      <c r="H36" s="95"/>
      <c r="I36" s="95"/>
      <c r="J36" s="95"/>
      <c r="K36" s="115">
        <f t="shared" si="7"/>
        <v>0</v>
      </c>
      <c r="L36" s="35"/>
      <c r="M36" s="104"/>
      <c r="O36" s="102"/>
    </row>
    <row r="37" spans="2:17" ht="12" customHeight="1" x14ac:dyDescent="0.25">
      <c r="B37" s="118">
        <v>23807</v>
      </c>
      <c r="C37" s="119">
        <v>123807003717</v>
      </c>
      <c r="D37" s="120">
        <v>202301</v>
      </c>
      <c r="E37" s="121">
        <v>511114</v>
      </c>
      <c r="F37" s="123" t="s">
        <v>140</v>
      </c>
      <c r="G37" s="95"/>
      <c r="H37" s="95"/>
      <c r="I37" s="95"/>
      <c r="J37" s="95"/>
      <c r="K37" s="115">
        <f t="shared" si="7"/>
        <v>0</v>
      </c>
      <c r="L37" s="35"/>
      <c r="M37" s="35"/>
      <c r="O37" s="102"/>
      <c r="Q37" s="63"/>
    </row>
    <row r="38" spans="2:17" ht="12" customHeight="1" x14ac:dyDescent="0.25">
      <c r="B38" s="118">
        <v>23807</v>
      </c>
      <c r="C38" s="119">
        <v>123807003717</v>
      </c>
      <c r="D38" s="120">
        <v>202301</v>
      </c>
      <c r="E38" s="121">
        <v>511115</v>
      </c>
      <c r="F38" s="123" t="s">
        <v>141</v>
      </c>
      <c r="G38" s="95"/>
      <c r="H38" s="95"/>
      <c r="I38" s="95"/>
      <c r="J38" s="95"/>
      <c r="K38" s="115">
        <f t="shared" si="7"/>
        <v>0</v>
      </c>
      <c r="L38" s="35"/>
      <c r="M38" s="35"/>
      <c r="O38" s="97"/>
    </row>
    <row r="39" spans="2:17" ht="12" customHeight="1" x14ac:dyDescent="0.25">
      <c r="B39" s="118">
        <v>23807</v>
      </c>
      <c r="C39" s="119">
        <v>123807003717</v>
      </c>
      <c r="D39" s="120">
        <v>202301</v>
      </c>
      <c r="E39" s="121">
        <v>511117</v>
      </c>
      <c r="F39" s="123" t="s">
        <v>91</v>
      </c>
      <c r="G39" s="95"/>
      <c r="H39" s="95"/>
      <c r="I39" s="95"/>
      <c r="J39" s="95"/>
      <c r="K39" s="115">
        <f t="shared" si="7"/>
        <v>0</v>
      </c>
      <c r="L39" s="35"/>
      <c r="M39" s="35"/>
      <c r="O39" s="97"/>
    </row>
    <row r="40" spans="2:17" ht="12" customHeight="1" x14ac:dyDescent="0.25">
      <c r="B40" s="118">
        <v>23807</v>
      </c>
      <c r="C40" s="119">
        <v>123807003717</v>
      </c>
      <c r="D40" s="120">
        <v>202301</v>
      </c>
      <c r="E40" s="121">
        <v>511121</v>
      </c>
      <c r="F40" s="123" t="s">
        <v>169</v>
      </c>
      <c r="G40" s="95"/>
      <c r="H40" s="95"/>
      <c r="I40" s="95"/>
      <c r="J40" s="95"/>
      <c r="K40" s="115">
        <f t="shared" ref="K40" si="8">+G40+I40-J40</f>
        <v>0</v>
      </c>
      <c r="L40" s="35"/>
      <c r="M40" s="104"/>
      <c r="O40" s="97"/>
    </row>
    <row r="41" spans="2:17" ht="12" customHeight="1" x14ac:dyDescent="0.25">
      <c r="B41" s="118">
        <v>23807</v>
      </c>
      <c r="C41" s="119">
        <v>123807003717</v>
      </c>
      <c r="D41" s="120">
        <v>202301</v>
      </c>
      <c r="E41" s="121">
        <v>511123</v>
      </c>
      <c r="F41" s="123" t="s">
        <v>142</v>
      </c>
      <c r="G41" s="95"/>
      <c r="H41" s="95"/>
      <c r="I41" s="95"/>
      <c r="J41" s="95"/>
      <c r="K41" s="115">
        <f t="shared" si="7"/>
        <v>0</v>
      </c>
      <c r="L41" s="35"/>
      <c r="M41" s="35"/>
      <c r="O41" s="97"/>
      <c r="P41" s="98"/>
    </row>
    <row r="42" spans="2:17" ht="12" customHeight="1" x14ac:dyDescent="0.25">
      <c r="B42" s="118">
        <v>23807</v>
      </c>
      <c r="C42" s="119">
        <v>123807003717</v>
      </c>
      <c r="D42" s="120">
        <v>202301</v>
      </c>
      <c r="E42" s="121">
        <v>511125</v>
      </c>
      <c r="F42" s="123" t="s">
        <v>143</v>
      </c>
      <c r="G42" s="95"/>
      <c r="H42" s="95"/>
      <c r="I42" s="95"/>
      <c r="J42" s="95"/>
      <c r="K42" s="115">
        <f t="shared" si="7"/>
        <v>0</v>
      </c>
      <c r="L42" s="35"/>
      <c r="M42" s="35"/>
      <c r="O42" s="97"/>
    </row>
    <row r="43" spans="2:17" ht="12" customHeight="1" x14ac:dyDescent="0.25">
      <c r="B43" s="118">
        <v>23807</v>
      </c>
      <c r="C43" s="119">
        <v>123807003717</v>
      </c>
      <c r="D43" s="120">
        <v>202301</v>
      </c>
      <c r="E43" s="121">
        <v>511136</v>
      </c>
      <c r="F43" s="123" t="s">
        <v>144</v>
      </c>
      <c r="G43" s="95"/>
      <c r="H43" s="95"/>
      <c r="I43" s="95"/>
      <c r="J43" s="95"/>
      <c r="K43" s="115">
        <f t="shared" si="7"/>
        <v>0</v>
      </c>
      <c r="L43" s="35"/>
      <c r="M43" s="35"/>
      <c r="O43" s="97"/>
    </row>
    <row r="44" spans="2:17" ht="12" customHeight="1" x14ac:dyDescent="0.25">
      <c r="B44" s="118">
        <v>23807</v>
      </c>
      <c r="C44" s="119">
        <v>123807003717</v>
      </c>
      <c r="D44" s="120">
        <v>202301</v>
      </c>
      <c r="E44" s="121">
        <v>511137</v>
      </c>
      <c r="F44" s="123" t="s">
        <v>145</v>
      </c>
      <c r="G44" s="95"/>
      <c r="H44" s="95"/>
      <c r="I44" s="95"/>
      <c r="J44" s="95"/>
      <c r="K44" s="115">
        <f t="shared" si="7"/>
        <v>0</v>
      </c>
      <c r="L44" s="35"/>
      <c r="M44" s="104"/>
      <c r="O44" s="97"/>
    </row>
    <row r="45" spans="2:17" ht="12" customHeight="1" x14ac:dyDescent="0.25">
      <c r="B45" s="118">
        <v>23807</v>
      </c>
      <c r="C45" s="119">
        <v>123807003717</v>
      </c>
      <c r="D45" s="120">
        <v>202301</v>
      </c>
      <c r="E45" s="121">
        <v>511155</v>
      </c>
      <c r="F45" s="123" t="s">
        <v>146</v>
      </c>
      <c r="G45" s="95"/>
      <c r="H45" s="95"/>
      <c r="I45" s="95"/>
      <c r="J45" s="95"/>
      <c r="K45" s="115">
        <f t="shared" si="7"/>
        <v>0</v>
      </c>
      <c r="L45" s="35"/>
      <c r="M45" s="35"/>
      <c r="O45" s="97"/>
    </row>
    <row r="46" spans="2:17" ht="12" customHeight="1" x14ac:dyDescent="0.25">
      <c r="B46" s="118">
        <v>23807</v>
      </c>
      <c r="C46" s="119">
        <v>123807003717</v>
      </c>
      <c r="D46" s="120">
        <v>202301</v>
      </c>
      <c r="E46" s="121">
        <v>511165</v>
      </c>
      <c r="F46" s="123" t="s">
        <v>147</v>
      </c>
      <c r="G46" s="95"/>
      <c r="H46" s="95"/>
      <c r="I46" s="95"/>
      <c r="J46" s="95"/>
      <c r="K46" s="115">
        <f t="shared" si="7"/>
        <v>0</v>
      </c>
      <c r="L46" s="35"/>
      <c r="M46" s="35"/>
      <c r="O46" s="97"/>
    </row>
    <row r="47" spans="2:17" ht="12" customHeight="1" x14ac:dyDescent="0.25">
      <c r="B47" s="118">
        <v>23807</v>
      </c>
      <c r="C47" s="119">
        <v>123807003717</v>
      </c>
      <c r="D47" s="120">
        <v>202301</v>
      </c>
      <c r="E47" s="121">
        <v>580590</v>
      </c>
      <c r="F47" s="123" t="s">
        <v>148</v>
      </c>
      <c r="G47" s="95"/>
      <c r="H47" s="95"/>
      <c r="I47" s="95"/>
      <c r="J47" s="95"/>
      <c r="K47" s="115">
        <f t="shared" si="7"/>
        <v>0</v>
      </c>
      <c r="L47" s="35"/>
      <c r="M47" s="35"/>
      <c r="O47" s="97"/>
    </row>
    <row r="48" spans="2:17" ht="12" customHeight="1" x14ac:dyDescent="0.25">
      <c r="B48" s="124"/>
      <c r="C48" s="125"/>
      <c r="D48" s="126"/>
      <c r="E48" s="127"/>
      <c r="F48" s="128"/>
      <c r="G48" s="95"/>
      <c r="H48" s="95"/>
      <c r="I48" s="95"/>
      <c r="J48" s="95"/>
      <c r="K48" s="115">
        <f t="shared" si="7"/>
        <v>0</v>
      </c>
      <c r="L48" s="35"/>
      <c r="M48" s="35"/>
      <c r="O48" s="97"/>
    </row>
    <row r="49" spans="2:15" ht="12" customHeight="1" x14ac:dyDescent="0.25">
      <c r="B49" s="124"/>
      <c r="C49" s="125"/>
      <c r="D49" s="126"/>
      <c r="E49" s="127"/>
      <c r="F49" s="128"/>
      <c r="G49" s="95">
        <v>0</v>
      </c>
      <c r="H49" s="95">
        <v>0</v>
      </c>
      <c r="I49" s="95">
        <v>0</v>
      </c>
      <c r="J49" s="95">
        <v>0</v>
      </c>
      <c r="K49" s="115">
        <f t="shared" si="7"/>
        <v>0</v>
      </c>
      <c r="L49" s="35"/>
      <c r="M49" s="35"/>
      <c r="O49" s="97"/>
    </row>
    <row r="50" spans="2:15" ht="12" customHeight="1" x14ac:dyDescent="0.25">
      <c r="B50" s="124"/>
      <c r="C50" s="125"/>
      <c r="D50" s="126"/>
      <c r="E50" s="127"/>
      <c r="F50" s="128"/>
      <c r="G50" s="95">
        <v>0</v>
      </c>
      <c r="H50" s="95">
        <v>0</v>
      </c>
      <c r="I50" s="95">
        <v>0</v>
      </c>
      <c r="J50" s="95">
        <v>0</v>
      </c>
      <c r="K50" s="115">
        <f t="shared" si="7"/>
        <v>0</v>
      </c>
      <c r="L50" s="35"/>
      <c r="M50" s="35"/>
      <c r="O50" s="97"/>
    </row>
    <row r="51" spans="2:15" ht="12" customHeight="1" thickBot="1" x14ac:dyDescent="0.3">
      <c r="B51" s="152" t="s">
        <v>149</v>
      </c>
      <c r="C51" s="153"/>
      <c r="D51" s="153"/>
      <c r="E51" s="153"/>
      <c r="F51" s="153"/>
      <c r="G51" s="105"/>
      <c r="H51" s="105"/>
      <c r="I51" s="117">
        <f>SUM(I9:I50)</f>
        <v>0</v>
      </c>
      <c r="J51" s="117">
        <f>SUM(J9:J50)</f>
        <v>0</v>
      </c>
      <c r="K51" s="116"/>
      <c r="L51" s="35"/>
      <c r="M51" s="35"/>
      <c r="O51" s="97"/>
    </row>
    <row r="52" spans="2:15" ht="12" customHeight="1" x14ac:dyDescent="0.25">
      <c r="B52" s="59"/>
      <c r="C52" s="59"/>
      <c r="D52" s="59"/>
      <c r="E52" s="59"/>
      <c r="F52" s="59"/>
      <c r="G52" s="106"/>
      <c r="H52" s="106"/>
      <c r="I52" s="106"/>
      <c r="J52" s="106"/>
      <c r="K52" s="106"/>
      <c r="L52" s="96"/>
      <c r="M52" s="35"/>
      <c r="O52" s="97"/>
    </row>
    <row r="53" spans="2:15" ht="12" customHeight="1" x14ac:dyDescent="0.25">
      <c r="B53" s="59"/>
      <c r="C53" s="59"/>
      <c r="D53" s="59"/>
      <c r="E53" s="59"/>
      <c r="F53" s="59"/>
      <c r="G53" s="106"/>
      <c r="H53" s="106"/>
      <c r="I53" s="106"/>
      <c r="J53" s="106"/>
      <c r="K53" s="106"/>
      <c r="L53" s="96"/>
      <c r="M53" s="35"/>
      <c r="O53" s="97"/>
    </row>
    <row r="54" spans="2:15" ht="12" customHeight="1" x14ac:dyDescent="0.25">
      <c r="B54" s="35"/>
      <c r="C54" s="35"/>
      <c r="D54" s="35"/>
      <c r="E54" s="35"/>
      <c r="F54" s="35"/>
      <c r="G54" s="107"/>
      <c r="H54" s="108"/>
      <c r="I54" s="108"/>
      <c r="J54" s="108"/>
      <c r="K54" s="108"/>
      <c r="L54" s="96"/>
      <c r="M54" s="35"/>
    </row>
    <row r="55" spans="2:15" ht="12" customHeight="1" x14ac:dyDescent="0.25">
      <c r="B55" s="49"/>
      <c r="C55" s="71"/>
      <c r="D55" s="49"/>
      <c r="E55" s="49"/>
      <c r="F55" s="35"/>
      <c r="G55" s="96"/>
      <c r="H55" s="35"/>
      <c r="I55" s="109"/>
      <c r="J55" s="49"/>
      <c r="K55" s="110"/>
      <c r="L55" s="35"/>
      <c r="M55" s="35"/>
    </row>
    <row r="56" spans="2:15" ht="12" customHeight="1" x14ac:dyDescent="0.25">
      <c r="B56" s="130" t="s">
        <v>207</v>
      </c>
      <c r="C56" s="130"/>
      <c r="D56" s="33"/>
      <c r="E56" s="33"/>
      <c r="F56" s="35"/>
      <c r="G56" s="35"/>
      <c r="H56" s="35"/>
      <c r="I56" s="130" t="s">
        <v>196</v>
      </c>
      <c r="J56" s="130"/>
      <c r="K56" s="130"/>
      <c r="L56" s="35"/>
      <c r="M56" s="35"/>
    </row>
    <row r="57" spans="2:15" ht="12" customHeight="1" x14ac:dyDescent="0.25">
      <c r="B57" s="33" t="s">
        <v>106</v>
      </c>
      <c r="D57" s="33"/>
      <c r="E57" s="33"/>
      <c r="F57" s="35"/>
      <c r="G57" s="96"/>
      <c r="H57" s="35"/>
      <c r="I57" s="35" t="s">
        <v>153</v>
      </c>
      <c r="J57" s="35"/>
      <c r="K57" s="111"/>
      <c r="L57" s="35"/>
      <c r="M57" s="35"/>
    </row>
    <row r="58" spans="2:15" ht="12" customHeight="1" x14ac:dyDescent="0.25">
      <c r="B58" s="33"/>
      <c r="D58" s="33"/>
      <c r="E58" s="33"/>
      <c r="F58" s="35"/>
      <c r="G58" s="35"/>
      <c r="H58" s="35"/>
      <c r="I58" s="35" t="s">
        <v>197</v>
      </c>
      <c r="J58" s="35"/>
      <c r="K58" s="111"/>
      <c r="L58" s="35"/>
      <c r="M58" s="35"/>
    </row>
    <row r="59" spans="2:15" ht="14.1" customHeight="1" x14ac:dyDescent="0.25">
      <c r="B59" s="35"/>
      <c r="C59" s="35"/>
      <c r="D59" s="35"/>
      <c r="E59" s="35"/>
      <c r="F59" s="35"/>
      <c r="G59" s="111"/>
      <c r="H59" s="111"/>
      <c r="I59" s="111"/>
      <c r="J59" s="111"/>
      <c r="K59" s="111"/>
      <c r="L59" s="35"/>
      <c r="M59" s="35"/>
    </row>
    <row r="60" spans="2:15" ht="14.1" customHeight="1" x14ac:dyDescent="0.25">
      <c r="B60" s="35"/>
      <c r="C60" s="35"/>
      <c r="D60" s="35"/>
      <c r="E60" s="35"/>
      <c r="F60" s="35"/>
      <c r="G60" s="111"/>
      <c r="H60" s="111"/>
      <c r="I60" s="111"/>
      <c r="J60" s="111"/>
      <c r="K60" s="111"/>
      <c r="L60" s="35"/>
      <c r="M60" s="35"/>
    </row>
    <row r="61" spans="2:15" x14ac:dyDescent="0.25">
      <c r="B61" s="35"/>
      <c r="C61" s="35"/>
      <c r="D61" s="35"/>
      <c r="E61" s="35"/>
      <c r="F61" s="35"/>
      <c r="G61" s="111"/>
      <c r="H61" s="111"/>
      <c r="I61" s="111"/>
      <c r="J61" s="111"/>
      <c r="K61" s="111"/>
      <c r="L61" s="35"/>
      <c r="M61" s="35"/>
    </row>
    <row r="62" spans="2:15" x14ac:dyDescent="0.25">
      <c r="B62" s="35"/>
      <c r="C62" s="35"/>
      <c r="D62" s="35"/>
      <c r="E62" s="35"/>
      <c r="F62" s="35"/>
      <c r="G62" s="111"/>
      <c r="H62" s="111"/>
      <c r="I62" s="111"/>
      <c r="J62" s="111"/>
      <c r="K62" s="111"/>
      <c r="L62" s="35"/>
      <c r="M62" s="35"/>
    </row>
    <row r="63" spans="2:15" x14ac:dyDescent="0.25">
      <c r="B63" s="35"/>
      <c r="C63" s="35"/>
      <c r="D63" s="35"/>
      <c r="E63" s="35"/>
      <c r="F63" s="35"/>
      <c r="G63" s="111"/>
      <c r="H63" s="111"/>
      <c r="I63" s="111"/>
      <c r="J63" s="96"/>
      <c r="K63" s="35"/>
      <c r="L63" s="35"/>
      <c r="M63" s="35"/>
    </row>
    <row r="64" spans="2:15" x14ac:dyDescent="0.25">
      <c r="B64" s="35"/>
      <c r="C64" s="35"/>
      <c r="D64" s="35"/>
      <c r="E64" s="35"/>
      <c r="F64" s="35"/>
      <c r="G64" s="111"/>
      <c r="H64" s="111"/>
      <c r="I64" s="111"/>
      <c r="J64" s="35"/>
      <c r="K64" s="35"/>
      <c r="L64" s="35"/>
      <c r="M64" s="35"/>
    </row>
    <row r="65" spans="2:13" x14ac:dyDescent="0.25">
      <c r="B65" s="35"/>
      <c r="C65" s="35"/>
      <c r="D65" s="35"/>
      <c r="E65" s="35"/>
      <c r="F65" s="35"/>
      <c r="G65" s="111"/>
      <c r="H65" s="111"/>
      <c r="I65" s="111"/>
      <c r="J65" s="35"/>
      <c r="K65" s="35"/>
      <c r="L65" s="35"/>
      <c r="M65" s="35"/>
    </row>
    <row r="66" spans="2:13" x14ac:dyDescent="0.25">
      <c r="B66" s="35"/>
      <c r="C66" s="35"/>
      <c r="D66" s="35"/>
      <c r="E66" s="35"/>
      <c r="F66" s="35"/>
      <c r="G66" s="111"/>
      <c r="H66" s="111"/>
      <c r="I66" s="111"/>
      <c r="J66" s="35"/>
      <c r="K66" s="35"/>
      <c r="L66" s="35"/>
      <c r="M66" s="35"/>
    </row>
    <row r="67" spans="2:13" x14ac:dyDescent="0.25">
      <c r="G67" s="97"/>
      <c r="I67" s="63"/>
    </row>
    <row r="68" spans="2:13" x14ac:dyDescent="0.25">
      <c r="G68" s="97"/>
    </row>
    <row r="69" spans="2:13" x14ac:dyDescent="0.25">
      <c r="G69" s="97"/>
    </row>
    <row r="70" spans="2:13" x14ac:dyDescent="0.25">
      <c r="G70" s="97"/>
    </row>
    <row r="71" spans="2:13" x14ac:dyDescent="0.25">
      <c r="G71" s="97"/>
    </row>
    <row r="72" spans="2:13" x14ac:dyDescent="0.25">
      <c r="F72" s="97"/>
      <c r="G72" s="97"/>
    </row>
    <row r="73" spans="2:13" x14ac:dyDescent="0.25">
      <c r="F73" s="97"/>
      <c r="G73" s="97"/>
      <c r="H73" s="97"/>
      <c r="I73" s="97"/>
      <c r="J73" s="97"/>
    </row>
    <row r="74" spans="2:13" x14ac:dyDescent="0.25">
      <c r="F74" s="97"/>
      <c r="H74" s="97"/>
      <c r="I74" s="97"/>
      <c r="J74" s="97"/>
      <c r="K74" s="63"/>
    </row>
    <row r="75" spans="2:13" x14ac:dyDescent="0.25">
      <c r="F75" s="97"/>
      <c r="H75" s="97"/>
      <c r="I75" s="97"/>
      <c r="J75" s="97"/>
      <c r="K75" s="63"/>
    </row>
    <row r="76" spans="2:13" x14ac:dyDescent="0.25">
      <c r="G76" s="97"/>
      <c r="H76" s="97"/>
      <c r="I76" s="97"/>
      <c r="J76" s="97"/>
      <c r="K76" s="63"/>
    </row>
    <row r="77" spans="2:13" x14ac:dyDescent="0.25">
      <c r="H77" s="97"/>
      <c r="I77" s="97"/>
      <c r="J77" s="97"/>
      <c r="K77" s="63"/>
    </row>
    <row r="78" spans="2:13" x14ac:dyDescent="0.25">
      <c r="H78" s="97"/>
      <c r="I78" s="97"/>
    </row>
    <row r="79" spans="2:13" x14ac:dyDescent="0.25">
      <c r="H79" s="97"/>
      <c r="I79" s="97"/>
      <c r="J79" s="63"/>
    </row>
    <row r="80" spans="2:13" x14ac:dyDescent="0.25">
      <c r="I80" s="63"/>
    </row>
  </sheetData>
  <sheetProtection insertRows="0" deleteRows="0"/>
  <mergeCells count="7">
    <mergeCell ref="B3:K3"/>
    <mergeCell ref="I56:K56"/>
    <mergeCell ref="B4:K4"/>
    <mergeCell ref="B5:K5"/>
    <mergeCell ref="O16:P16"/>
    <mergeCell ref="B51:F51"/>
    <mergeCell ref="B56:C56"/>
  </mergeCells>
  <pageMargins left="1.6929133858267718" right="0.70866141732283472" top="0.74803149606299213" bottom="0.62992125984251968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190</v>
      </c>
      <c r="F1" s="2" t="s">
        <v>191</v>
      </c>
      <c r="G1" s="3" t="s">
        <v>3</v>
      </c>
      <c r="H1" s="4" t="s">
        <v>4</v>
      </c>
      <c r="I1" s="4" t="s">
        <v>5</v>
      </c>
      <c r="J1" s="5" t="s">
        <v>159</v>
      </c>
      <c r="K1" s="6" t="s">
        <v>160</v>
      </c>
      <c r="L1" s="4" t="s">
        <v>161</v>
      </c>
      <c r="M1" s="7" t="s">
        <v>162</v>
      </c>
      <c r="N1" s="8" t="s">
        <v>163</v>
      </c>
      <c r="O1" s="8" t="s">
        <v>164</v>
      </c>
      <c r="P1" s="8" t="s">
        <v>163</v>
      </c>
      <c r="Q1" s="9" t="s">
        <v>84</v>
      </c>
      <c r="R1" s="9" t="s">
        <v>165</v>
      </c>
      <c r="S1" s="9" t="s">
        <v>166</v>
      </c>
      <c r="T1" s="9" t="s">
        <v>192</v>
      </c>
      <c r="U1" s="9" t="s">
        <v>89</v>
      </c>
      <c r="V1" s="9" t="s">
        <v>167</v>
      </c>
      <c r="W1" s="9" t="s">
        <v>91</v>
      </c>
      <c r="X1" s="9" t="s">
        <v>168</v>
      </c>
      <c r="Y1" s="9" t="s">
        <v>169</v>
      </c>
      <c r="Z1" s="9" t="s">
        <v>170</v>
      </c>
      <c r="AA1" s="9" t="s">
        <v>171</v>
      </c>
      <c r="AB1" s="9" t="s">
        <v>172</v>
      </c>
      <c r="AC1" s="9" t="s">
        <v>173</v>
      </c>
      <c r="AD1" s="9" t="s">
        <v>174</v>
      </c>
      <c r="AE1" s="9" t="s">
        <v>175</v>
      </c>
      <c r="AF1" s="10" t="s">
        <v>176</v>
      </c>
      <c r="AG1" s="11" t="s">
        <v>177</v>
      </c>
      <c r="AH1" s="11" t="s">
        <v>178</v>
      </c>
      <c r="AI1" s="11" t="s">
        <v>179</v>
      </c>
      <c r="AJ1" s="11" t="s">
        <v>180</v>
      </c>
      <c r="AK1" s="11" t="s">
        <v>181</v>
      </c>
      <c r="AL1" s="12" t="s">
        <v>182</v>
      </c>
      <c r="AM1" s="13" t="s">
        <v>183</v>
      </c>
      <c r="AN1" s="13" t="s">
        <v>184</v>
      </c>
      <c r="AO1" s="13" t="s">
        <v>185</v>
      </c>
      <c r="AP1" s="14" t="s">
        <v>193</v>
      </c>
      <c r="AQ1" s="15" t="s">
        <v>163</v>
      </c>
      <c r="AR1" s="16" t="s">
        <v>194</v>
      </c>
      <c r="AS1" s="17" t="s">
        <v>163</v>
      </c>
    </row>
    <row r="2" spans="1:45" x14ac:dyDescent="0.2">
      <c r="A2" s="18" t="str">
        <f>+INGRESOS!I8</f>
        <v>TIERRALTA</v>
      </c>
      <c r="B2" s="18"/>
      <c r="C2" s="18" t="str">
        <f>+INGRESOS!C8</f>
        <v>CENTRO INDIGENA SAMBUDO</v>
      </c>
      <c r="D2" s="19">
        <v>0</v>
      </c>
      <c r="E2" s="19">
        <v>0</v>
      </c>
      <c r="F2" s="19">
        <v>0</v>
      </c>
      <c r="G2" s="19">
        <f>+INGRESOS!D30</f>
        <v>15500000</v>
      </c>
      <c r="H2" s="19">
        <f>+INGRESOS!E30</f>
        <v>4078699</v>
      </c>
      <c r="I2" s="19">
        <f>+INGRESOS!F30</f>
        <v>0</v>
      </c>
      <c r="J2" s="20">
        <f>+G2+H2-I2</f>
        <v>19578699</v>
      </c>
      <c r="K2" s="20">
        <f>+INGRESOS!H21</f>
        <v>19578699</v>
      </c>
      <c r="L2" s="19">
        <f>+INGRESOS!H30-K2</f>
        <v>0</v>
      </c>
      <c r="M2" s="21">
        <f>+L2+K2</f>
        <v>19578699</v>
      </c>
      <c r="N2" s="23"/>
      <c r="O2" s="21">
        <f>+J2-M2</f>
        <v>0</v>
      </c>
      <c r="P2" s="23"/>
      <c r="Q2" s="19">
        <f>+'GASTOS E INVERSIONES'!N13</f>
        <v>0</v>
      </c>
      <c r="R2" s="19">
        <f>+'GASTOS E INVERSIONES'!N14</f>
        <v>2000000</v>
      </c>
      <c r="S2" s="19">
        <f>+'GASTOS E INVERSIONES'!N16</f>
        <v>6535106</v>
      </c>
      <c r="T2" s="19">
        <f>+'GASTOS E INVERSIONES'!N17</f>
        <v>10353532</v>
      </c>
      <c r="U2" s="19">
        <f>+'GASTOS E INVERSIONES'!N18</f>
        <v>690061</v>
      </c>
      <c r="V2" s="19">
        <f>+'GASTOS E INVERSIONES'!N19</f>
        <v>0</v>
      </c>
      <c r="W2" s="19">
        <f>+'GASTOS E INVERSIONES'!N20</f>
        <v>0</v>
      </c>
      <c r="X2" s="19">
        <f>+'GASTOS E INVERSIONES'!N21</f>
        <v>0</v>
      </c>
      <c r="Y2" s="19">
        <f>+'GASTOS E INVERSIONES'!N22</f>
        <v>0</v>
      </c>
      <c r="Z2" s="19">
        <f>+'GASTOS E INVERSIONES'!N23</f>
        <v>0</v>
      </c>
      <c r="AA2" s="19">
        <f>+'GASTOS E INVERSIONES'!N24</f>
        <v>0</v>
      </c>
      <c r="AB2" s="19">
        <f>+'GASTOS E INVERSIONES'!N25</f>
        <v>0</v>
      </c>
      <c r="AC2" s="19">
        <f>+'GASTOS E INVERSIONES'!N27</f>
        <v>0</v>
      </c>
      <c r="AD2" s="19">
        <f>+'GASTOS E INVERSIONES'!N28</f>
        <v>0</v>
      </c>
      <c r="AE2" s="22">
        <v>0</v>
      </c>
      <c r="AF2" s="19">
        <f>+'GASTOS E INVERSIONES'!N30</f>
        <v>0</v>
      </c>
      <c r="AG2" s="19">
        <f>+'GASTOS E INVERSIONES'!N31</f>
        <v>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19578699</v>
      </c>
      <c r="AQ2" s="18"/>
      <c r="AR2" s="21">
        <f>+J2-AP2</f>
        <v>0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INGRESOS</vt:lpstr>
      <vt:lpstr>GASTOS E INVERSIONES</vt:lpstr>
      <vt:lpstr>FORMATO 13</vt:lpstr>
      <vt:lpstr>Consolidado</vt:lpstr>
      <vt:lpstr>'FORMATO 13'!Área_de_impresión</vt:lpstr>
      <vt:lpstr>'GASTOS E INVERSIONES'!Área_de_impresión</vt:lpstr>
      <vt:lpstr>INGRESOS!Área_de_impresión</vt:lpstr>
      <vt:lpstr>'FORMATO 13'!Print_Area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2025-01-22T00:04:15Z</dcterms:modified>
</cp:coreProperties>
</file>